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gpactual-my.sharepoint.com/personal/fabio_romao_btgpactual_com/Documents/Desktop/SCF JULHO/XLS SITE JULHO/"/>
    </mc:Choice>
  </mc:AlternateContent>
  <xr:revisionPtr revIDLastSave="0" documentId="8_{12204147-6263-445C-91AD-4BEC02DC4020}" xr6:coauthVersionLast="44" xr6:coauthVersionMax="44" xr10:uidLastSave="{00000000-0000-0000-0000-000000000000}"/>
  <bookViews>
    <workbookView xWindow="-120" yWindow="-120" windowWidth="20730" windowHeight="11310" activeTab="2" xr2:uid="{948C2F20-8386-40E0-8E80-83F2B3C31B98}"/>
  </bookViews>
  <sheets>
    <sheet name="BP" sheetId="1" r:id="rId1"/>
    <sheet name="DRE" sheetId="2" r:id="rId2"/>
    <sheet name="Gerencial" sheetId="3" r:id="rId3"/>
  </sheets>
  <externalReferences>
    <externalReference r:id="rId4"/>
    <externalReference r:id="rId5"/>
    <externalReference r:id="rId6"/>
  </externalReferences>
  <definedNames>
    <definedName name="_01_10_1997" localSheetId="0">#REF!</definedName>
    <definedName name="_01_10_1997" localSheetId="1">#REF!</definedName>
    <definedName name="_01_10_1997" localSheetId="2">#REF!</definedName>
    <definedName name="_01_10_1997">#REF!</definedName>
    <definedName name="_02_07_2000" localSheetId="0">#REF!</definedName>
    <definedName name="_02_07_2000" localSheetId="1">#REF!</definedName>
    <definedName name="_02_07_2000" localSheetId="2">#REF!</definedName>
    <definedName name="_02_07_2000">#REF!</definedName>
    <definedName name="_04_07_1999" localSheetId="0">#REF!</definedName>
    <definedName name="_04_07_1999" localSheetId="1">#REF!</definedName>
    <definedName name="_04_07_1999" localSheetId="2">#REF!</definedName>
    <definedName name="_04_07_1999">#REF!</definedName>
    <definedName name="_05_11_1998" localSheetId="0">#REF!</definedName>
    <definedName name="_05_11_1998" localSheetId="1">#REF!</definedName>
    <definedName name="_05_11_1998" localSheetId="2">#REF!</definedName>
    <definedName name="_05_11_1998">#REF!</definedName>
    <definedName name="_05_11_1999" localSheetId="0">#REF!</definedName>
    <definedName name="_05_11_1999" localSheetId="1">#REF!</definedName>
    <definedName name="_05_11_1999" localSheetId="2">#REF!</definedName>
    <definedName name="_05_11_1999">#REF!</definedName>
    <definedName name="_06_02_1998" localSheetId="0">#REF!</definedName>
    <definedName name="_06_02_1998" localSheetId="1">#REF!</definedName>
    <definedName name="_06_02_1998" localSheetId="2">#REF!</definedName>
    <definedName name="_06_02_1998">#REF!</definedName>
    <definedName name="_06_03_1998" localSheetId="0">#REF!</definedName>
    <definedName name="_06_03_1998" localSheetId="1">#REF!</definedName>
    <definedName name="_06_03_1998" localSheetId="2">#REF!</definedName>
    <definedName name="_06_03_1998">#REF!</definedName>
    <definedName name="_06_11_2000" localSheetId="0">#REF!</definedName>
    <definedName name="_06_11_2000" localSheetId="1">#REF!</definedName>
    <definedName name="_06_11_2000" localSheetId="2">#REF!</definedName>
    <definedName name="_06_11_2000">#REF!</definedName>
    <definedName name="_08_08_1998" localSheetId="0">#REF!</definedName>
    <definedName name="_08_08_1998" localSheetId="1">#REF!</definedName>
    <definedName name="_08_08_1998" localSheetId="2">#REF!</definedName>
    <definedName name="_08_08_1998">#REF!</definedName>
    <definedName name="_08_10_1997" localSheetId="0">#REF!</definedName>
    <definedName name="_08_10_1997" localSheetId="1">#REF!</definedName>
    <definedName name="_08_10_1997" localSheetId="2">#REF!</definedName>
    <definedName name="_08_10_1997">#REF!</definedName>
    <definedName name="_10_09_1999" localSheetId="0">#REF!</definedName>
    <definedName name="_10_09_1999" localSheetId="1">#REF!</definedName>
    <definedName name="_10_09_1999" localSheetId="2">#REF!</definedName>
    <definedName name="_10_09_1999">#REF!</definedName>
    <definedName name="_10_12_1999" localSheetId="0">#REF!</definedName>
    <definedName name="_10_12_1999" localSheetId="1">#REF!</definedName>
    <definedName name="_10_12_1999" localSheetId="2">#REF!</definedName>
    <definedName name="_10_12_1999">#REF!</definedName>
    <definedName name="_11_03_1999" localSheetId="0">#REF!</definedName>
    <definedName name="_11_03_1999" localSheetId="1">#REF!</definedName>
    <definedName name="_11_03_1999" localSheetId="2">#REF!</definedName>
    <definedName name="_11_03_1999">#REF!</definedName>
    <definedName name="_11_09_1999" localSheetId="0">#REF!</definedName>
    <definedName name="_11_09_1999" localSheetId="1">#REF!</definedName>
    <definedName name="_11_09_1999" localSheetId="2">#REF!</definedName>
    <definedName name="_11_09_1999">#REF!</definedName>
    <definedName name="_12_06_1999" localSheetId="0">#REF!</definedName>
    <definedName name="_12_06_1999" localSheetId="1">#REF!</definedName>
    <definedName name="_12_06_1999" localSheetId="2">#REF!</definedName>
    <definedName name="_12_06_1999">#REF!</definedName>
    <definedName name="_13_02_1998" localSheetId="0">#REF!</definedName>
    <definedName name="_13_02_1998" localSheetId="1">#REF!</definedName>
    <definedName name="_13_02_1998" localSheetId="2">#REF!</definedName>
    <definedName name="_13_02_1998">#REF!</definedName>
    <definedName name="_13_12_2000" localSheetId="0">#REF!</definedName>
    <definedName name="_13_12_2000" localSheetId="1">#REF!</definedName>
    <definedName name="_13_12_2000" localSheetId="2">#REF!</definedName>
    <definedName name="_13_12_2000">#REF!</definedName>
    <definedName name="_16_08_2000" localSheetId="0">#REF!</definedName>
    <definedName name="_16_08_2000" localSheetId="1">#REF!</definedName>
    <definedName name="_16_08_2000" localSheetId="2">#REF!</definedName>
    <definedName name="_16_08_2000">#REF!</definedName>
    <definedName name="_17_01_1999" localSheetId="0">#REF!</definedName>
    <definedName name="_17_01_1999" localSheetId="1">#REF!</definedName>
    <definedName name="_17_01_1999" localSheetId="2">#REF!</definedName>
    <definedName name="_17_01_1999">#REF!</definedName>
    <definedName name="_17_04_1998" localSheetId="0">#REF!</definedName>
    <definedName name="_17_04_1998" localSheetId="1">#REF!</definedName>
    <definedName name="_17_04_1998" localSheetId="2">#REF!</definedName>
    <definedName name="_17_04_1998">#REF!</definedName>
    <definedName name="_17_09_97" localSheetId="0">#REF!</definedName>
    <definedName name="_17_09_97" localSheetId="1">#REF!</definedName>
    <definedName name="_17_09_97" localSheetId="2">#REF!</definedName>
    <definedName name="_17_09_97">#REF!</definedName>
    <definedName name="_17_11_1997" localSheetId="0">#REF!</definedName>
    <definedName name="_17_11_1997" localSheetId="1">#REF!</definedName>
    <definedName name="_17_11_1997" localSheetId="2">#REF!</definedName>
    <definedName name="_17_11_1997">#REF!</definedName>
    <definedName name="_17_12_1999" localSheetId="0">#REF!</definedName>
    <definedName name="_17_12_1999" localSheetId="1">#REF!</definedName>
    <definedName name="_17_12_1999" localSheetId="2">#REF!</definedName>
    <definedName name="_17_12_1999">#REF!</definedName>
    <definedName name="_19_09_1999" localSheetId="0">#REF!</definedName>
    <definedName name="_19_09_1999" localSheetId="1">#REF!</definedName>
    <definedName name="_19_09_1999" localSheetId="2">#REF!</definedName>
    <definedName name="_19_09_1999">#REF!</definedName>
    <definedName name="_19_10_1998" localSheetId="0">#REF!</definedName>
    <definedName name="_19_10_1998" localSheetId="1">#REF!</definedName>
    <definedName name="_19_10_1998" localSheetId="2">#REF!</definedName>
    <definedName name="_19_10_1998">#REF!</definedName>
    <definedName name="_19_11_1997" localSheetId="0">#REF!</definedName>
    <definedName name="_19_11_1997" localSheetId="1">#REF!</definedName>
    <definedName name="_19_11_1997" localSheetId="2">#REF!</definedName>
    <definedName name="_19_11_1997">#REF!</definedName>
    <definedName name="_20_02_2001" localSheetId="0">#REF!</definedName>
    <definedName name="_20_02_2001" localSheetId="1">#REF!</definedName>
    <definedName name="_20_02_2001" localSheetId="2">#REF!</definedName>
    <definedName name="_20_02_2001">#REF!</definedName>
    <definedName name="_20_04_2000" localSheetId="0">#REF!</definedName>
    <definedName name="_20_04_2000" localSheetId="1">#REF!</definedName>
    <definedName name="_20_04_2000" localSheetId="2">#REF!</definedName>
    <definedName name="_20_04_2000">#REF!</definedName>
    <definedName name="_21_02_1999" localSheetId="0">#REF!</definedName>
    <definedName name="_21_02_1999" localSheetId="1">#REF!</definedName>
    <definedName name="_21_02_1999" localSheetId="2">#REF!</definedName>
    <definedName name="_21_02_1999">#REF!</definedName>
    <definedName name="_22_04_1999" localSheetId="0">#REF!</definedName>
    <definedName name="_22_04_1999" localSheetId="1">#REF!</definedName>
    <definedName name="_22_04_1999" localSheetId="2">#REF!</definedName>
    <definedName name="_22_04_1999">#REF!</definedName>
    <definedName name="_22_10_1997" localSheetId="0">#REF!</definedName>
    <definedName name="_22_10_1997" localSheetId="1">#REF!</definedName>
    <definedName name="_22_10_1997" localSheetId="2">#REF!</definedName>
    <definedName name="_22_10_1997">#REF!</definedName>
    <definedName name="_23_09_2000" localSheetId="0">#REF!</definedName>
    <definedName name="_23_09_2000" localSheetId="1">#REF!</definedName>
    <definedName name="_23_09_2000" localSheetId="2">#REF!</definedName>
    <definedName name="_23_09_2000">#REF!</definedName>
    <definedName name="_24_01_2000" localSheetId="0">#REF!</definedName>
    <definedName name="_24_01_2000" localSheetId="1">#REF!</definedName>
    <definedName name="_24_01_2000" localSheetId="2">#REF!</definedName>
    <definedName name="_24_01_2000">#REF!</definedName>
    <definedName name="_24_04_1998" localSheetId="0">#REF!</definedName>
    <definedName name="_24_04_1998" localSheetId="1">#REF!</definedName>
    <definedName name="_24_04_1998" localSheetId="2">#REF!</definedName>
    <definedName name="_24_04_1998">#REF!</definedName>
    <definedName name="_24_09_1997" localSheetId="0">#REF!</definedName>
    <definedName name="_24_09_1997" localSheetId="1">#REF!</definedName>
    <definedName name="_24_09_1997" localSheetId="2">#REF!</definedName>
    <definedName name="_24_09_1997">#REF!</definedName>
    <definedName name="_25_09_1998" localSheetId="0">#REF!</definedName>
    <definedName name="_25_09_1998" localSheetId="1">#REF!</definedName>
    <definedName name="_25_09_1998" localSheetId="2">#REF!</definedName>
    <definedName name="_25_09_1998">#REF!</definedName>
    <definedName name="_26_10_1999" localSheetId="0">#REF!</definedName>
    <definedName name="_26_10_1999" localSheetId="1">#REF!</definedName>
    <definedName name="_26_10_1999" localSheetId="2">#REF!</definedName>
    <definedName name="_26_10_1999">#REF!</definedName>
    <definedName name="_27_02_1998" localSheetId="0">#REF!</definedName>
    <definedName name="_27_02_1998" localSheetId="1">#REF!</definedName>
    <definedName name="_27_02_1998" localSheetId="2">#REF!</definedName>
    <definedName name="_27_02_1998">#REF!</definedName>
    <definedName name="_28_11_1999" localSheetId="0">#REF!</definedName>
    <definedName name="_28_11_1999" localSheetId="1">#REF!</definedName>
    <definedName name="_28_11_1999" localSheetId="2">#REF!</definedName>
    <definedName name="_28_11_1999">#REF!</definedName>
    <definedName name="_29_12_1999" localSheetId="0">#REF!</definedName>
    <definedName name="_29_12_1999" localSheetId="1">#REF!</definedName>
    <definedName name="_29_12_1999" localSheetId="2">#REF!</definedName>
    <definedName name="_29_12_1999">#REF!</definedName>
    <definedName name="_30_10_2000" localSheetId="0">#REF!</definedName>
    <definedName name="_30_10_2000" localSheetId="1">#REF!</definedName>
    <definedName name="_30_10_2000" localSheetId="2">#REF!</definedName>
    <definedName name="_30_10_2000">#REF!</definedName>
    <definedName name="_31_01_2000" localSheetId="0">#REF!</definedName>
    <definedName name="_31_01_2000" localSheetId="1">#REF!</definedName>
    <definedName name="_31_01_2000" localSheetId="2">#REF!</definedName>
    <definedName name="_31_01_2000">#REF!</definedName>
    <definedName name="CIQWBGuid" hidden="1">"Fechamento HC Outubro.xlsx"</definedName>
    <definedName name="EMISSÃO">#REF!</definedName>
    <definedName name="_xlnm.Print_Area" localSheetId="0">BP!$A$1:$G$433</definedName>
    <definedName name="_xlnm.Print_Area" localSheetId="1">DRE!$A$1:$I$373</definedName>
    <definedName name="_xlnm.Print_Area" localSheetId="2">Gerencial!$A$1:$M$279</definedName>
    <definedName name="Z_19D83B2D_FE50_44AF_B046_D5B49A7B8F77_.wvu.PrintArea" localSheetId="1" hidden="1">DRE!$A$1:$I$432</definedName>
    <definedName name="Z_19D83B2D_FE50_44AF_B046_D5B49A7B8F77_.wvu.Rows" localSheetId="1" hidden="1">DRE!$416:$420,DRE!$423:$424</definedName>
    <definedName name="Z_26E92220_631B_4E37_B8D7_EE7F43763AC5_.wvu.PrintArea" localSheetId="1" hidden="1">DRE!$A$1:$I$432</definedName>
    <definedName name="Z_26E92220_631B_4E37_B8D7_EE7F43763AC5_.wvu.Rows" localSheetId="1" hidden="1">DRE!$416:$420,DRE!$423:$424</definedName>
    <definedName name="Z_68B69029_1323_49CD_B3DD_78B250188498_.wvu.PrintArea" localSheetId="1" hidden="1">DRE!$A$1:$I$432</definedName>
    <definedName name="Z_68B69029_1323_49CD_B3DD_78B250188498_.wvu.Rows" localSheetId="1" hidden="1">DRE!$416:$420,DRE!$423:$424</definedName>
    <definedName name="Z_A4982635_3F62_49E7_88DD_5D687D8BCB03_.wvu.PrintArea" localSheetId="1" hidden="1">DRE!$A$1:$I$432</definedName>
    <definedName name="Z_A4982635_3F62_49E7_88DD_5D687D8BCB03_.wvu.Rows" localSheetId="1" hidden="1">DRE!$416:$420,DRE!$423:$424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4" i="3" l="1"/>
  <c r="B119" i="3" s="1"/>
  <c r="B143" i="3"/>
  <c r="B163" i="3"/>
  <c r="B202" i="3"/>
  <c r="B277" i="3"/>
  <c r="B336" i="3"/>
  <c r="C365" i="3"/>
  <c r="D365" i="3"/>
  <c r="E365" i="3"/>
  <c r="F365" i="3"/>
  <c r="G365" i="3"/>
  <c r="H365" i="3"/>
  <c r="I365" i="3"/>
  <c r="J365" i="3"/>
  <c r="K365" i="3"/>
  <c r="L365" i="3"/>
  <c r="M365" i="3"/>
  <c r="B366" i="3"/>
  <c r="B370" i="3"/>
  <c r="C371" i="3"/>
  <c r="D371" i="3"/>
  <c r="E371" i="3"/>
  <c r="F371" i="3"/>
  <c r="G371" i="3"/>
  <c r="H371" i="3"/>
  <c r="I371" i="3"/>
  <c r="J371" i="3"/>
  <c r="K371" i="3"/>
  <c r="L371" i="3"/>
  <c r="M371" i="3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D114" i="2"/>
  <c r="H114" i="2"/>
  <c r="F114" i="2" s="1"/>
  <c r="F119" i="2" s="1"/>
  <c r="F115" i="2"/>
  <c r="F116" i="2"/>
  <c r="F117" i="2"/>
  <c r="D119" i="2"/>
  <c r="H119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D143" i="2"/>
  <c r="H143" i="2"/>
  <c r="F143" i="2" s="1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D163" i="2"/>
  <c r="H163" i="2"/>
  <c r="F163" i="2" s="1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D202" i="2"/>
  <c r="H202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D277" i="2"/>
  <c r="H277" i="2"/>
  <c r="D280" i="2"/>
  <c r="H280" i="2"/>
  <c r="F281" i="2"/>
  <c r="F280" i="2" s="1"/>
  <c r="F282" i="2"/>
  <c r="F286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D336" i="2"/>
  <c r="H336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D366" i="2"/>
  <c r="H366" i="2"/>
  <c r="F366" i="2" s="1"/>
  <c r="D370" i="2"/>
  <c r="F370" i="2"/>
  <c r="H370" i="2"/>
  <c r="F11" i="1"/>
  <c r="F27" i="1"/>
  <c r="F32" i="1"/>
  <c r="F34" i="1"/>
  <c r="F38" i="1"/>
  <c r="F41" i="1"/>
  <c r="F46" i="1"/>
  <c r="F52" i="1"/>
  <c r="F56" i="1"/>
  <c r="F60" i="1"/>
  <c r="F67" i="1"/>
  <c r="F71" i="1"/>
  <c r="F73" i="1"/>
  <c r="F76" i="1"/>
  <c r="F82" i="1"/>
  <c r="F85" i="1"/>
  <c r="F89" i="1"/>
  <c r="F91" i="1"/>
  <c r="F125" i="1"/>
  <c r="F127" i="1"/>
  <c r="F131" i="1"/>
  <c r="F133" i="1"/>
  <c r="F143" i="1"/>
  <c r="F147" i="1"/>
  <c r="F149" i="1"/>
  <c r="F151" i="1"/>
  <c r="F166" i="1"/>
  <c r="F175" i="1"/>
  <c r="F186" i="1"/>
  <c r="F194" i="1"/>
  <c r="F196" i="1"/>
  <c r="F200" i="1"/>
  <c r="F203" i="1"/>
  <c r="F211" i="1"/>
  <c r="F227" i="1" s="1"/>
  <c r="F217" i="1"/>
  <c r="F219" i="1"/>
  <c r="F222" i="1"/>
  <c r="F225" i="1"/>
  <c r="F234" i="1"/>
  <c r="F236" i="1"/>
  <c r="F250" i="1"/>
  <c r="F252" i="1"/>
  <c r="F257" i="1"/>
  <c r="F259" i="1"/>
  <c r="F296" i="1"/>
  <c r="F300" i="1"/>
  <c r="F305" i="1"/>
  <c r="F307" i="1"/>
  <c r="F310" i="1"/>
  <c r="F314" i="1"/>
  <c r="F316" i="1"/>
  <c r="F322" i="1"/>
  <c r="F324" i="1"/>
  <c r="F327" i="1"/>
  <c r="F332" i="1"/>
  <c r="F335" i="1"/>
  <c r="F430" i="1" s="1"/>
  <c r="F337" i="1"/>
  <c r="F339" i="1"/>
  <c r="F341" i="1"/>
  <c r="F344" i="1"/>
  <c r="F347" i="1"/>
  <c r="B165" i="3" l="1"/>
  <c r="B279" i="3" s="1"/>
  <c r="B284" i="3" s="1"/>
  <c r="F336" i="2"/>
  <c r="D165" i="2"/>
  <c r="D279" i="2" s="1"/>
  <c r="D284" i="2" s="1"/>
  <c r="F277" i="2"/>
  <c r="H165" i="2"/>
  <c r="F165" i="2" s="1"/>
  <c r="F202" i="2"/>
  <c r="F181" i="1"/>
  <c r="F229" i="1" s="1"/>
  <c r="F435" i="1"/>
  <c r="F319" i="1"/>
  <c r="F329" i="1" s="1"/>
  <c r="F207" i="1"/>
  <c r="I430" i="1"/>
  <c r="F432" i="1"/>
  <c r="B288" i="3" l="1"/>
  <c r="B368" i="3"/>
  <c r="B372" i="3" s="1"/>
  <c r="F279" i="2"/>
  <c r="F284" i="2" s="1"/>
  <c r="F288" i="2" s="1"/>
  <c r="D288" i="2"/>
  <c r="D368" i="2"/>
  <c r="D372" i="2" s="1"/>
  <c r="H279" i="2"/>
  <c r="H284" i="2" s="1"/>
  <c r="F436" i="1"/>
  <c r="F368" i="2"/>
  <c r="F372" i="2" s="1"/>
  <c r="H288" i="2" l="1"/>
  <c r="H368" i="2"/>
  <c r="H372" i="2" s="1"/>
</calcChain>
</file>

<file path=xl/sharedStrings.xml><?xml version="1.0" encoding="utf-8"?>
<sst xmlns="http://schemas.openxmlformats.org/spreadsheetml/2006/main" count="1145" uniqueCount="688">
  <si>
    <t>TOTAL DO PASSIVO E PATRIMÔNIO LÍQUIDO</t>
  </si>
  <si>
    <t>TOTAL DO PATRIMÔNIO LÍQUIDO</t>
  </si>
  <si>
    <t>Cota</t>
  </si>
  <si>
    <t>AJUSTE DE DISTRIBUIÇÃO DE DEBENTURES</t>
  </si>
  <si>
    <t>DEPOSITO JUDICIAL</t>
  </si>
  <si>
    <t>ALLOWANCE</t>
  </si>
  <si>
    <t>CUSTOS NA ESTRUTURAÇÃO (CCI)</t>
  </si>
  <si>
    <t>VALORES A RECEBER</t>
  </si>
  <si>
    <t>GARANTIA DE RENTABILIDADE</t>
  </si>
  <si>
    <t>RETENCAO IR S/ GANHO DE CAPITAL</t>
  </si>
  <si>
    <t>RETENÇÃO DE REND. P/ FUTURA DESPESAS</t>
  </si>
  <si>
    <t>IMOBILIZAÇÕES EM CURSO</t>
  </si>
  <si>
    <t>IR S/ CDB (DEPÓSITO JUDICIAL)</t>
  </si>
  <si>
    <t>RECEITA FINANCEIRA</t>
  </si>
  <si>
    <t>AMORTIZAÇÃO DO PRINCIPAL DE EMPRÉSTIMO</t>
  </si>
  <si>
    <t>RETENÇÃO P/ PAGTO TAXA FISCALIZAÇÃO</t>
  </si>
  <si>
    <t>MULTAS E JUROS RECEBIDOS</t>
  </si>
  <si>
    <t>OUTRAS RECEITAS</t>
  </si>
  <si>
    <t>CORREÇÃO/ATUALIZAÇAO  MONETÁRIA</t>
  </si>
  <si>
    <t>DESPESAS OPERACIONAIS</t>
  </si>
  <si>
    <t>REINVESTIMENTOS - APLICAÇÕES FINANCEIRAS</t>
  </si>
  <si>
    <t>REINVESTIMENTOS - IMOVEL</t>
  </si>
  <si>
    <t>CUSTOS DE AQUISIÇÃO</t>
  </si>
  <si>
    <t>RETENÇÃO DE REND. P/ FUTURA IMOBILIZAÇÃO</t>
  </si>
  <si>
    <t>BENFEITORIAS</t>
  </si>
  <si>
    <t>AMORTIZAÇÃO DO PRINCIPAL (PMT DE IMÓVEL)</t>
  </si>
  <si>
    <t>RECEITA C/ EXCEDENTE DE ALUGUÉIS</t>
  </si>
  <si>
    <t>MTM AÇÕES DE COMPANHIAS FECHADAS</t>
  </si>
  <si>
    <t>Taxa Anbima</t>
  </si>
  <si>
    <t>AMORTIZAÇÃO DO PRINC. (PMT CAPTAÇÃO)</t>
  </si>
  <si>
    <t>MTM FIDC</t>
  </si>
  <si>
    <t>RENDAS/LOCAÇÃO DE IMOVEIS  - BIM, SEMESTRAL, ANUAL</t>
  </si>
  <si>
    <t>AJUSTE OBRIGAÇÕES POR OPERAÇÕES COMPROMISSADAS</t>
  </si>
  <si>
    <t>DESPESAS OPERACIONAIS - TRIBUTOS MUN, EST, FED</t>
  </si>
  <si>
    <t>DESPESAS OPERACIONAIS - CARTÓRIO</t>
  </si>
  <si>
    <t>DESPESAS OPERACIONAIS - CONSULTORIA JURÍDICA</t>
  </si>
  <si>
    <t>DESPESAS OPERACIONAIS - TAXA DE PERFORMANCE</t>
  </si>
  <si>
    <t>DESPESAS OPERACIONAIS - TAXA ADM</t>
  </si>
  <si>
    <t>DESPESAS OPERACIONAIS - CONSULTORIA</t>
  </si>
  <si>
    <t>DESPESAS OPERACIONAIS - SEGUROS</t>
  </si>
  <si>
    <t>DESPESAS OPERACIONAIS - COMISSÃO</t>
  </si>
  <si>
    <t>DESPESAS OPERACIONAIS - LAUDO DE AVALIAÇÃO</t>
  </si>
  <si>
    <t>DESPESAS OPERACIONAIS - AUDITORIA</t>
  </si>
  <si>
    <t>AJUSTE AO VALOR PRESENTE (LINEARIZAÇÃO)</t>
  </si>
  <si>
    <t>RECEITA COM RENDIMENTOS DE COTAS DE FII</t>
  </si>
  <si>
    <t>DIVIDENDOS A RECEBER</t>
  </si>
  <si>
    <t>CONTINGENCIA</t>
  </si>
  <si>
    <t>PREJUÍZO NA VENDA AÇOES CIAS FECHADAS</t>
  </si>
  <si>
    <t>AJUSTE CRI - PROVISÃO P/ PERDAS</t>
  </si>
  <si>
    <t>MTM - CRI'S</t>
  </si>
  <si>
    <t>DESPESA DE DEPRECIAÇÃO</t>
  </si>
  <si>
    <t>LINEARIZAÇÃO - ALUGUEL</t>
  </si>
  <si>
    <t>ATUALIZAÇÃO DE RENDA FIXA</t>
  </si>
  <si>
    <t>CORREÇÃO/ATUALIZAÇÃO MONETÁRIA</t>
  </si>
  <si>
    <t>LUCRO NA VENDA DE IMOVEIS</t>
  </si>
  <si>
    <t>IMPAIRMENT</t>
  </si>
  <si>
    <t>AJUSTE DE EQUIV. PATRIMONIAL</t>
  </si>
  <si>
    <t>ATUALIZAÇÃO DE LCI</t>
  </si>
  <si>
    <t>MTM - COTAS DE FII</t>
  </si>
  <si>
    <t>AJUSTE DE DISTRIBUIÇÃO CRI</t>
  </si>
  <si>
    <t>(-) CRED. EM LIQ DUVIDOSA (RECEBIVÉIS)</t>
  </si>
  <si>
    <t>RECEITA DE ALUGUÉIS (EXCEDENTE)</t>
  </si>
  <si>
    <t>RENDAS/LOCAÇÃO DE IMOVEIS</t>
  </si>
  <si>
    <t>PREJUÍZOS DE DISTR. DO EXERCÍCIO</t>
  </si>
  <si>
    <t>PREJUÍZOS DE DISTR. EXER. ANTERIORES</t>
  </si>
  <si>
    <t>RESULTADOS DISTR. DO EXERCÍCIO</t>
  </si>
  <si>
    <t>RESULTADOS DISTR. EXERC. ANTERIORES</t>
  </si>
  <si>
    <t>LUCROS OU PREJUÍZOS DO EXERCÍCIO</t>
  </si>
  <si>
    <t>LUCROS OU PREJUÍZOS DE EXERC. ANTERIORES</t>
  </si>
  <si>
    <t>(-) CISÃO</t>
  </si>
  <si>
    <t>AMORTIZAÇÃO DE COTAS</t>
  </si>
  <si>
    <t>LUCROS OU PREJUÍZOS ACUMULADOS</t>
  </si>
  <si>
    <t>OBRIGAÇÃO POR CAPTAÇÃO NO PAIS</t>
  </si>
  <si>
    <t>AJUSTE AO VALOR DE MERCADO - CRI`s</t>
  </si>
  <si>
    <t>COTAS DE FII`s</t>
  </si>
  <si>
    <t>COMISSÃO S/ ALUGUÉIS</t>
  </si>
  <si>
    <t>LINEARIZAÇÃO DE ALUGUÉIS</t>
  </si>
  <si>
    <t>CUSTOS DE CAPTAÇÃO (CCI - IMÓVEL A PAGAR)</t>
  </si>
  <si>
    <t>Ajustes de Novas Práticas Cont.</t>
  </si>
  <si>
    <t>Reserva de lucros (prejuízos acumulados)</t>
  </si>
  <si>
    <t>AJUSTE AO VALOR DE MERCADO - IMOVEIS</t>
  </si>
  <si>
    <t>Ajuste a valor justo de propriedades para investimento</t>
  </si>
  <si>
    <t>Reserva para contingência especial</t>
  </si>
  <si>
    <t>Reserva para contingência</t>
  </si>
  <si>
    <t>Reserva de contingência</t>
  </si>
  <si>
    <t>Amortização de cotas</t>
  </si>
  <si>
    <t>(-) Gastos com colocação de cotas</t>
  </si>
  <si>
    <t>Cotas à integralizar (-)</t>
  </si>
  <si>
    <t>(-) Cotas a integralizar</t>
  </si>
  <si>
    <t>Cotas integralizadas</t>
  </si>
  <si>
    <t>Cotas a Disposição</t>
  </si>
  <si>
    <t>Cotas de investimento integralizadas</t>
  </si>
  <si>
    <t>PATRIMÔNIO LÍQUIDO</t>
  </si>
  <si>
    <t xml:space="preserve">TOTAL DO PASSIVO </t>
  </si>
  <si>
    <t>Sub-total</t>
  </si>
  <si>
    <t>Passivos Contingentes</t>
  </si>
  <si>
    <t>Tributos Municipais</t>
  </si>
  <si>
    <t>Demandas judiciais</t>
  </si>
  <si>
    <t>Depósitos em Garantia</t>
  </si>
  <si>
    <t>Obrigações por recursos em garantia</t>
  </si>
  <si>
    <t>Não circulante</t>
  </si>
  <si>
    <t>COTAS DE FUNDOS</t>
  </si>
  <si>
    <t>Empréstimo de cota de FII</t>
  </si>
  <si>
    <t>Obrigações por Operações Compromissadas</t>
  </si>
  <si>
    <t>(-) Custos na Estruturação</t>
  </si>
  <si>
    <t>Correção Monetária</t>
  </si>
  <si>
    <t>Contrato</t>
  </si>
  <si>
    <t>Obrigações por aquisição de imóveis</t>
  </si>
  <si>
    <t>Obrigações por captação no País</t>
  </si>
  <si>
    <t>Obrigações por captação de recursos</t>
  </si>
  <si>
    <t>ADIANT. POR VENDA DE IMÓVEIS</t>
  </si>
  <si>
    <t>Adiantamento por venda de imóveis</t>
  </si>
  <si>
    <t>ESTRUTURA TÉCNICA EXPANSÃO</t>
  </si>
  <si>
    <t>CLIENTES ESTRUTURA TÉCNICA DIFERIDA</t>
  </si>
  <si>
    <t>ESTRUTURA TÉCNICA A APROPRIAR (CP)</t>
  </si>
  <si>
    <t>Antecipação de clientes</t>
  </si>
  <si>
    <t>Outros</t>
  </si>
  <si>
    <t>Captação de Recursos (Novas Emissões)</t>
  </si>
  <si>
    <t>Captação de recursos (novas emissões)</t>
  </si>
  <si>
    <t>Outras</t>
  </si>
  <si>
    <t>CPMF</t>
  </si>
  <si>
    <t>Serviços digitais</t>
  </si>
  <si>
    <t>Repasses a conciliar</t>
  </si>
  <si>
    <t>Água, energia e gás</t>
  </si>
  <si>
    <t>Taxa de administração do imóvel</t>
  </si>
  <si>
    <t>Tributos municipais, estaduais e federais</t>
  </si>
  <si>
    <t>ITBI</t>
  </si>
  <si>
    <t>Representante de cotistas</t>
  </si>
  <si>
    <t>Obras em andamento</t>
  </si>
  <si>
    <t>GERENCIAMENTO</t>
  </si>
  <si>
    <t>TAXA BOVESPA</t>
  </si>
  <si>
    <t xml:space="preserve">Mão de obra especializada                        </t>
  </si>
  <si>
    <t xml:space="preserve">Condomínio                                       </t>
  </si>
  <si>
    <t xml:space="preserve">Avaliação de imóvel                              </t>
  </si>
  <si>
    <t xml:space="preserve">Assessoria imobiliária de locação                </t>
  </si>
  <si>
    <t xml:space="preserve">Administração do condomínio                      </t>
  </si>
  <si>
    <t xml:space="preserve">Consultoria jurídica                             </t>
  </si>
  <si>
    <t xml:space="preserve">Taxa de custódia externa                         </t>
  </si>
  <si>
    <t xml:space="preserve">Taxa de custódia - Pactual                       </t>
  </si>
  <si>
    <t xml:space="preserve">Publicação                                       </t>
  </si>
  <si>
    <t xml:space="preserve">Registro / Cartório                              </t>
  </si>
  <si>
    <t xml:space="preserve">Encadernação                                     </t>
  </si>
  <si>
    <t xml:space="preserve">Taxa de fiscalização cvm                         </t>
  </si>
  <si>
    <t xml:space="preserve">Anbid                                            </t>
  </si>
  <si>
    <t>Anbima - SELIC</t>
  </si>
  <si>
    <t xml:space="preserve">Cetip                                            </t>
  </si>
  <si>
    <t xml:space="preserve">Auditoria externa                                </t>
  </si>
  <si>
    <t>Adiantamento de CDU</t>
  </si>
  <si>
    <t>Aluguel antecipado</t>
  </si>
  <si>
    <t>Taxa de Performance</t>
  </si>
  <si>
    <t>Taxa de Controladoria</t>
  </si>
  <si>
    <t>Taxa de Consultoria</t>
  </si>
  <si>
    <t>Taxa de Gestão</t>
  </si>
  <si>
    <t>Taxa de Administração Efetiva</t>
  </si>
  <si>
    <t>Provisões e contas a pagar</t>
  </si>
  <si>
    <t>Ações e Cias Fechadas</t>
  </si>
  <si>
    <t>Outras obrigações por negociação e intermediação</t>
  </si>
  <si>
    <t>Banco BTG Pactual S.A.</t>
  </si>
  <si>
    <t>A pagar BM&amp;F</t>
  </si>
  <si>
    <t>A pagar pendencia bolsa</t>
  </si>
  <si>
    <t>A pagar de bolsa</t>
  </si>
  <si>
    <t>Negociação e intermediação de valores</t>
  </si>
  <si>
    <t>AÇÕES DE CIAS FECHADAS A INTEGRALIZAR</t>
  </si>
  <si>
    <t>Obrigação com ações em companhias fechadas a integralizar</t>
  </si>
  <si>
    <t>PIS</t>
  </si>
  <si>
    <t>COFINS</t>
  </si>
  <si>
    <t>Contribuição Social</t>
  </si>
  <si>
    <t>IRPJ Renda Variavel COD-3317</t>
  </si>
  <si>
    <t>IRPJ COD. 2362</t>
  </si>
  <si>
    <t>COD. 2689 - IRPJ</t>
  </si>
  <si>
    <t>IR s/ distr. Rendimentos</t>
  </si>
  <si>
    <t>INSS retido</t>
  </si>
  <si>
    <t>INSS autônomo</t>
  </si>
  <si>
    <t>ISS S/ Serviços tomados</t>
  </si>
  <si>
    <t>COD.8045 - IRRF</t>
  </si>
  <si>
    <t>COD. 5869 - CPMF (judicial)</t>
  </si>
  <si>
    <t>COD. 1708 - IR s/ serv. Prestados</t>
  </si>
  <si>
    <t>Impostos e contribuições a recolher</t>
  </si>
  <si>
    <t>Rendimentos a distribuir</t>
  </si>
  <si>
    <t>Circulante</t>
  </si>
  <si>
    <t>PASSIVO E PATRIMÔNIO LÍQUIDO</t>
  </si>
  <si>
    <t>TOTAL DO ATIVO</t>
  </si>
  <si>
    <t>*</t>
  </si>
  <si>
    <t>Terreno</t>
  </si>
  <si>
    <t>Ajuste ao Valor Justo</t>
  </si>
  <si>
    <t>Imoveis para renda em construção</t>
  </si>
  <si>
    <t>Imóveis em construção</t>
  </si>
  <si>
    <t>(-) Despesas de venda</t>
  </si>
  <si>
    <t>Ajuste a Valor Justo</t>
  </si>
  <si>
    <t>Ajuste ao valor justo</t>
  </si>
  <si>
    <t>Obras em Andamento</t>
  </si>
  <si>
    <t>Linearização</t>
  </si>
  <si>
    <t>Imobilizado em andamento</t>
  </si>
  <si>
    <t>Correção Monetária Ativa</t>
  </si>
  <si>
    <t>(-) Depreciação Acumulada</t>
  </si>
  <si>
    <t>Edificação</t>
  </si>
  <si>
    <t>Imóveis acabados</t>
  </si>
  <si>
    <t>Propriedades para investimento</t>
  </si>
  <si>
    <t>Investimento</t>
  </si>
  <si>
    <t xml:space="preserve">Sub-total
</t>
  </si>
  <si>
    <t>Depósito judicial</t>
  </si>
  <si>
    <t>Funcef (CPMF)</t>
  </si>
  <si>
    <t>Depósitos judiciais</t>
  </si>
  <si>
    <t>Cotas de fundo de direitos creditórios - MtM</t>
  </si>
  <si>
    <t xml:space="preserve">Cotas de fundo de direitos creditórios </t>
  </si>
  <si>
    <t>Cotas de fundo de direitos creditórios</t>
  </si>
  <si>
    <t>De natureza não imobiliária</t>
  </si>
  <si>
    <t>(-) PROVISÃO PARA PERDAS</t>
  </si>
  <si>
    <t>CEPAC</t>
  </si>
  <si>
    <t>Cepac</t>
  </si>
  <si>
    <t>Rend. De cotas de fundos a receber</t>
  </si>
  <si>
    <t>Rendimento em cotas de fundos</t>
  </si>
  <si>
    <t>Cotas de Fundo de Investimentos Imobiliários - mercado</t>
  </si>
  <si>
    <t>Ajuste a Valor Justo - MTM</t>
  </si>
  <si>
    <t>Ajuste (Equiv. Patrimonial)</t>
  </si>
  <si>
    <t>Cotas de Fundo Imob. - Emissão Primária</t>
  </si>
  <si>
    <t>Cotas de Fundo de Investimentos Imobiliários -Ajuste a Valor Justo - MTM</t>
  </si>
  <si>
    <t>Cotas de Fundo de Investimentos Imobiliários - empréstimos</t>
  </si>
  <si>
    <t>Cotas de Fundo de Investimentos Imobiliários - equivalência patrimonial</t>
  </si>
  <si>
    <t>Cotas de fundo de investimentos imobiliários</t>
  </si>
  <si>
    <t>De natureza imobiliária</t>
  </si>
  <si>
    <t>Aplicações financeiras</t>
  </si>
  <si>
    <t>Impairment</t>
  </si>
  <si>
    <t>Depreciação acumulada</t>
  </si>
  <si>
    <t>Despesas de Venda</t>
  </si>
  <si>
    <t>Imóveis Destinados a Venda</t>
  </si>
  <si>
    <t>Imóveis destinados a venda</t>
  </si>
  <si>
    <t>Estoques</t>
  </si>
  <si>
    <t>(-) Impairment IR s/ resgate de renda fixa</t>
  </si>
  <si>
    <t>IR s/ ganho de capital</t>
  </si>
  <si>
    <t>IR Cod 5232</t>
  </si>
  <si>
    <t>IR s/ CDB (Depósito Judicial)</t>
  </si>
  <si>
    <t>IR A COMPENSAR SOBRE RENDA VARIÁVEL</t>
  </si>
  <si>
    <t>IR s/ resgate de renda fixa</t>
  </si>
  <si>
    <t>Impostos a compensar</t>
  </si>
  <si>
    <t>Outras despesas antecipadas</t>
  </si>
  <si>
    <t>Allowance</t>
  </si>
  <si>
    <t>Seguros</t>
  </si>
  <si>
    <t>Advogados</t>
  </si>
  <si>
    <t>Comissões</t>
  </si>
  <si>
    <t>Avaliação de imóvel</t>
  </si>
  <si>
    <t>Bovespa</t>
  </si>
  <si>
    <t>Despesas antecipadas</t>
  </si>
  <si>
    <t>Publicação</t>
  </si>
  <si>
    <t>Taxa de fiscalização CVM</t>
  </si>
  <si>
    <t>Anbima</t>
  </si>
  <si>
    <t>Auditoria externa</t>
  </si>
  <si>
    <t>Adiantamentos de rendimentos a distribuir</t>
  </si>
  <si>
    <t>Valores a Receber por venda de imóveis</t>
  </si>
  <si>
    <t>Valores a receber por venda de imóveis</t>
  </si>
  <si>
    <t>Adiantamento para aquisição de SPEs</t>
  </si>
  <si>
    <t>Adiantamento para aquisição de imóveis</t>
  </si>
  <si>
    <t>Adiantamento a fornecedor</t>
  </si>
  <si>
    <t>Adiantamentos</t>
  </si>
  <si>
    <t>A RECEBER BM&amp;F</t>
  </si>
  <si>
    <t>Devedores diversos fitout</t>
  </si>
  <si>
    <t xml:space="preserve">Boletos a Compensar </t>
  </si>
  <si>
    <t>AFAC Empresass Investidas</t>
  </si>
  <si>
    <t>Valores a receber - Repasse Securitizadora</t>
  </si>
  <si>
    <t>Valores a receber - Repasse Shoppings</t>
  </si>
  <si>
    <t>VALORES A RECEBER - SEGUROS</t>
  </si>
  <si>
    <t>VALORES A RECEBER - IPTU</t>
  </si>
  <si>
    <t>Devedores diversos</t>
  </si>
  <si>
    <t xml:space="preserve">Devedores diversos </t>
  </si>
  <si>
    <t>Garantia de Rentabilidade</t>
  </si>
  <si>
    <t>Valores a receber por garantia de rentabilidade</t>
  </si>
  <si>
    <t>Valores a receber</t>
  </si>
  <si>
    <t>Estrutura Técnica</t>
  </si>
  <si>
    <t>Alugueis</t>
  </si>
  <si>
    <t>(-) Provisão para créditos de liquidação duvidosa</t>
  </si>
  <si>
    <t>(-) Provisão para perda - outros créditos</t>
  </si>
  <si>
    <t>13º Aluguel - Lojas\Quiosques</t>
  </si>
  <si>
    <t>Multas Contratuais</t>
  </si>
  <si>
    <t>Aluguel Complementar Quiosque</t>
  </si>
  <si>
    <t>Aluguel Complementar Loja</t>
  </si>
  <si>
    <t>Ajuste ao valor presente (linearização)</t>
  </si>
  <si>
    <t>Renegociação e Ajustes de Aluguéis</t>
  </si>
  <si>
    <t>Adiantamento de clientes</t>
  </si>
  <si>
    <t>Estrutura técnica a faturar</t>
  </si>
  <si>
    <t>Cheques a compensar</t>
  </si>
  <si>
    <t>Estrutura técnica a identificar - Condominio</t>
  </si>
  <si>
    <t>Alugueis a identificar - Condomínio</t>
  </si>
  <si>
    <t>Aluguel (Prov. P/ Crédito de Liq. Duvidosa)</t>
  </si>
  <si>
    <t>Estrutura técnica a identificar</t>
  </si>
  <si>
    <t>VLS Bx e Não Recebidos - Estrutura Téc.</t>
  </si>
  <si>
    <t>VLS Bx e Não Recebidos - Alugueis</t>
  </si>
  <si>
    <t>Alugueis a faturar linearização LP</t>
  </si>
  <si>
    <t>Alugueis a faturar linearização CP</t>
  </si>
  <si>
    <t>Recebimentos Diversos (Taxa de Adesão)</t>
  </si>
  <si>
    <t>Recebimento Div. (Estrut. Técnica)</t>
  </si>
  <si>
    <t>Recebimento Diversos (Aluguel)</t>
  </si>
  <si>
    <t>Taxa de Adesão</t>
  </si>
  <si>
    <t>Estrutura técnica</t>
  </si>
  <si>
    <t>(-) Provisão perdas - Rendas</t>
  </si>
  <si>
    <t>Estacionamento a receber</t>
  </si>
  <si>
    <t>Box a receber</t>
  </si>
  <si>
    <t>Merchandising a receber</t>
  </si>
  <si>
    <t>Mall a receber</t>
  </si>
  <si>
    <t>Taxa de transferência a receber</t>
  </si>
  <si>
    <t>Res Sperata a receber</t>
  </si>
  <si>
    <t>Quiosque a receber</t>
  </si>
  <si>
    <t>Painel a receber</t>
  </si>
  <si>
    <t>Aluguéis a identificar</t>
  </si>
  <si>
    <t>Aluguéis a receber</t>
  </si>
  <si>
    <t>Contas a receber</t>
  </si>
  <si>
    <t>Dividendos a receber</t>
  </si>
  <si>
    <t>Negociação e intermediação de valores - Pendência Bolsa</t>
  </si>
  <si>
    <t>Ações de SPE e SCP</t>
  </si>
  <si>
    <t>Ágio/Deságio</t>
  </si>
  <si>
    <t>Provisão para desvalorização de ações</t>
  </si>
  <si>
    <t xml:space="preserve">AFAC  </t>
  </si>
  <si>
    <t>Ações de Companhias Fechadas</t>
  </si>
  <si>
    <t>Ações de companhias fechadas</t>
  </si>
  <si>
    <t>Ajuste a Mercado Ações Companhias Abertas</t>
  </si>
  <si>
    <t>Ações de Companhias Abertas</t>
  </si>
  <si>
    <t>Ações de companhias abertas</t>
  </si>
  <si>
    <t>Letras Hipotecárias</t>
  </si>
  <si>
    <t>Letras hipotecárias</t>
  </si>
  <si>
    <t>Ajuste a mercado LCI</t>
  </si>
  <si>
    <t>Letras de Créditos Imobiliário</t>
  </si>
  <si>
    <t>Letras de Crédito Imobiliário</t>
  </si>
  <si>
    <t>Letras de créditos imobiliário</t>
  </si>
  <si>
    <t>CRI - Vinculados a Recompra - MTM</t>
  </si>
  <si>
    <t>CRI - Vinculados a Recompra</t>
  </si>
  <si>
    <t>Ajuste a Mercado CRI</t>
  </si>
  <si>
    <t>(-) Provisão para perdas</t>
  </si>
  <si>
    <t>Certificados de Recebíveis Imobiliários</t>
  </si>
  <si>
    <t>Certificados de recebíveis imobiliários</t>
  </si>
  <si>
    <t>CRI</t>
  </si>
  <si>
    <t>NTN</t>
  </si>
  <si>
    <t>Renda a Apropriar</t>
  </si>
  <si>
    <t>Nota do tesouro nacional</t>
  </si>
  <si>
    <t>AJUSTE A MERCADO LTN</t>
  </si>
  <si>
    <t>RENDA A APROPRIAR</t>
  </si>
  <si>
    <t>LTN</t>
  </si>
  <si>
    <t>Letra do tesouro nacional</t>
  </si>
  <si>
    <t>AJUSTE A MERCADO LFT</t>
  </si>
  <si>
    <t>LFT</t>
  </si>
  <si>
    <t>Letra financeira do tesouro</t>
  </si>
  <si>
    <t>Renda a Apropriar Debêntures</t>
  </si>
  <si>
    <t>Debêntures</t>
  </si>
  <si>
    <t>Compromissada</t>
  </si>
  <si>
    <t>Cotas de Fundo de Renda Fixa</t>
  </si>
  <si>
    <t>Cotas de Fundo Referenciado</t>
  </si>
  <si>
    <t>Cotas de fundo de renda fixa</t>
  </si>
  <si>
    <t>Ajuste a Mercado CDB</t>
  </si>
  <si>
    <t>CDB Pré</t>
  </si>
  <si>
    <t>CDB Pós</t>
  </si>
  <si>
    <t>Certificados de depósitos bancários</t>
  </si>
  <si>
    <t xml:space="preserve">Aplicações financeiras </t>
  </si>
  <si>
    <t>BANCOS - CONTA DEPÓSITOS</t>
  </si>
  <si>
    <t>PLANNER ADMINISTRADORA</t>
  </si>
  <si>
    <t>BANCO DO BRASIL</t>
  </si>
  <si>
    <t>BANCO BTG PACTUAL S/A - CONTA VINCULADA</t>
  </si>
  <si>
    <t>CEF</t>
  </si>
  <si>
    <t>ITÁU - CUSTÓDIA</t>
  </si>
  <si>
    <t>OUTROS</t>
  </si>
  <si>
    <t>SANTANDER</t>
  </si>
  <si>
    <t>BANCO SAFRA S.A.</t>
  </si>
  <si>
    <t>BANCO ITAÚ S.A.</t>
  </si>
  <si>
    <t>BANCO BRADESCO S.A.</t>
  </si>
  <si>
    <t xml:space="preserve">Disponibilidades </t>
  </si>
  <si>
    <t>ATIVO</t>
  </si>
  <si>
    <t>Em reais</t>
  </si>
  <si>
    <t>Balanço patrimonial em 31 de Julho de 2021</t>
  </si>
  <si>
    <t>(Administrado pela BTG Pactual Serviços Financeiros S.A. DTVM)</t>
  </si>
  <si>
    <t>CNPJ: 28.737.771/0001-85</t>
  </si>
  <si>
    <t>Fundo de Investimento Imobiliário -  Alianza Trust Renda Imobiliária</t>
  </si>
  <si>
    <t>Lucro (prejuízo) ajustado do período por cota - R$</t>
  </si>
  <si>
    <t>Quantidade de cotas</t>
  </si>
  <si>
    <t>Lucro (prejuízo) ajustado do período</t>
  </si>
  <si>
    <t>Depósito Judicial</t>
  </si>
  <si>
    <t>Custos na estruturação (CCI)</t>
  </si>
  <si>
    <t>Garantia de rentabilidade</t>
  </si>
  <si>
    <t>Retenção de IR sobre ganho de capital</t>
  </si>
  <si>
    <t>Retenção de rendimentos para futura despesas</t>
  </si>
  <si>
    <t>Retenção com imobilização em curso</t>
  </si>
  <si>
    <t>Despesas com IR sobre resgates de certificados com depósitos bancário (demandas judiciais)</t>
  </si>
  <si>
    <t>Receitas financeiras</t>
  </si>
  <si>
    <t>Amortização do principal com captação de recursos</t>
  </si>
  <si>
    <t>IR (depósito judicial)</t>
  </si>
  <si>
    <t>Retenção da taxa de fiscalização da (CVM)</t>
  </si>
  <si>
    <t>Multas e juros recebidos</t>
  </si>
  <si>
    <t>Outras receitas operacionais</t>
  </si>
  <si>
    <t>Despesas com correção e atualização monetária</t>
  </si>
  <si>
    <t>Despesas operacionais (pagas)</t>
  </si>
  <si>
    <t>Reinvestimentos com aplicações financeiras</t>
  </si>
  <si>
    <t>Reinvestimentos com propriedade para investimento</t>
  </si>
  <si>
    <t>Retenção de rendimentos</t>
  </si>
  <si>
    <t>Custos de aquisição com propriedade para investimento</t>
  </si>
  <si>
    <t>Retenção de rendimentos para futura imobilização</t>
  </si>
  <si>
    <t>Benfeitorias</t>
  </si>
  <si>
    <t>Amortização do principal com obrigações por aquisição de imóvel</t>
  </si>
  <si>
    <t>Receita com aluguéis (excedente)</t>
  </si>
  <si>
    <t>Ajuste para distribuição do resultado (disponibilidade futura de caixa)</t>
  </si>
  <si>
    <t>Ajuste de novas prática contábeis</t>
  </si>
  <si>
    <t>Ajuste de distribuição com debêntures</t>
  </si>
  <si>
    <t>Ajustes Obrigações por Operações Compromissadas</t>
  </si>
  <si>
    <t>Auste ao valor justo com ações de companhias fechadas</t>
  </si>
  <si>
    <t>Receitas com rendimentos de cotas de fundos imobiliários</t>
  </si>
  <si>
    <t>Receitas com dividendos</t>
  </si>
  <si>
    <t>Lucro (prejuízo) em transações com ações de companhias fechadas</t>
  </si>
  <si>
    <t>Ajuste de CRI (Provisão para perdas)</t>
  </si>
  <si>
    <t>Ajuste ao valor justo com certificado de recebíveis imobiliários</t>
  </si>
  <si>
    <t>Despesas de depreciação</t>
  </si>
  <si>
    <t>Despesa com comissões (linearização)</t>
  </si>
  <si>
    <t>Receita com rendas a faturar (linearização)</t>
  </si>
  <si>
    <t>Receitas com cotas de fundo de renda fixa</t>
  </si>
  <si>
    <t xml:space="preserve">Rendas bimestrais, semestrais e anuais </t>
  </si>
  <si>
    <t>Despesas operacionais - tributos municipais, estaduais, federais</t>
  </si>
  <si>
    <t>Despesas operacionais - cartório</t>
  </si>
  <si>
    <t>Despesas operacionais - consultoria jurídica</t>
  </si>
  <si>
    <t>Despesas operacionais - taxa performance</t>
  </si>
  <si>
    <t>Despesas operacionais - taxa adm</t>
  </si>
  <si>
    <t>Despesas operacionais - consultoria</t>
  </si>
  <si>
    <t>Despesas operacionais - seguros</t>
  </si>
  <si>
    <t>Despesas operacionais - comissão</t>
  </si>
  <si>
    <t>Despesas operacionais - laudo de avaliação</t>
  </si>
  <si>
    <t>Despesas operacionais - auditoria</t>
  </si>
  <si>
    <t>Despesas operacionais</t>
  </si>
  <si>
    <t>Despesas de juros e atualização monetária com captação de recursos</t>
  </si>
  <si>
    <t>Lucro (prejuízo) com transações de venda de imóvel</t>
  </si>
  <si>
    <t>Ajuste ao valor justo com cotas de fundos de direitos creditórios</t>
  </si>
  <si>
    <t>Ajuste ao valor justo com cotas de fundos imobiliários (equivalência patrimonial)</t>
  </si>
  <si>
    <t>Ajuste ao valor justo com (imóveis)</t>
  </si>
  <si>
    <t>Receitas com letras de créditos imobiliários</t>
  </si>
  <si>
    <t>Ajuste ao valor justo com cotas de fundos imobiliários</t>
  </si>
  <si>
    <t>Ajuste de distribuição com certificados de recebíveis imobiliários</t>
  </si>
  <si>
    <t xml:space="preserve">(-) Provisão para crédito em liquidação duvidosa </t>
  </si>
  <si>
    <t>Inadimplência com rendas</t>
  </si>
  <si>
    <t>Ajuste para distribuição do resultado (patrimônio líquido)</t>
  </si>
  <si>
    <t>Lucro (prejuízo) líquido por cota</t>
  </si>
  <si>
    <t>Lucro (prejuízo) líquido do período</t>
  </si>
  <si>
    <t>Contribuição social</t>
  </si>
  <si>
    <t>Imposto de renda</t>
  </si>
  <si>
    <t>Resultado antes do imposto de renda e contribuição social</t>
  </si>
  <si>
    <t xml:space="preserve">Outras despesas operacionais                       </t>
  </si>
  <si>
    <t xml:space="preserve">Reversão de provisão                             </t>
  </si>
  <si>
    <t>Reversão com receitas de aplicações financeiras</t>
  </si>
  <si>
    <t>Despesas com provisão passivos contingentes</t>
  </si>
  <si>
    <t>Despesas com provisão passivos contingentes (tributos)</t>
  </si>
  <si>
    <t>Despesas com correção monetária, juros e multas</t>
  </si>
  <si>
    <t>Despesas com material de escritório</t>
  </si>
  <si>
    <t>Despesas com cópias e encadernações</t>
  </si>
  <si>
    <t xml:space="preserve">Despesas com taxa de registro da CVM        </t>
  </si>
  <si>
    <t>Despesas com provisão de (CPMF)</t>
  </si>
  <si>
    <t>Despesas com taxa de fiscalização da CVM</t>
  </si>
  <si>
    <t xml:space="preserve">Despesas com encadernação                                     </t>
  </si>
  <si>
    <t xml:space="preserve">Despesas de cartório e emolumentos judiciais        </t>
  </si>
  <si>
    <t xml:space="preserve">Despesas com assinatura de jornais e revistas                 </t>
  </si>
  <si>
    <t xml:space="preserve">Despesas com taxa de performance         </t>
  </si>
  <si>
    <t xml:space="preserve">Despesas com consultoria                          </t>
  </si>
  <si>
    <t xml:space="preserve">Despesas com taxa de gestão                       </t>
  </si>
  <si>
    <t xml:space="preserve">Despesas com taxa de administração do fundo     </t>
  </si>
  <si>
    <t>Despesas com IR s/ aluguéis</t>
  </si>
  <si>
    <t>Despesas com fretes e carretos</t>
  </si>
  <si>
    <t>Despesas com condução e táxi</t>
  </si>
  <si>
    <t>Despesas com gestão imobiliária</t>
  </si>
  <si>
    <t xml:space="preserve">Despesas com assessoria imobiliária de locação                </t>
  </si>
  <si>
    <t xml:space="preserve">Despesas com mão de obra especializada                        </t>
  </si>
  <si>
    <t>Despesas com auditoria interna</t>
  </si>
  <si>
    <t xml:space="preserve">Despesas com consultoria                                      </t>
  </si>
  <si>
    <t xml:space="preserve">Despesas com análise de crédito                               </t>
  </si>
  <si>
    <t xml:space="preserve">Despesas com serviços de avaliação                            </t>
  </si>
  <si>
    <t xml:space="preserve">Despesas com serviços de tradução                             </t>
  </si>
  <si>
    <t>Despesas com consultoria jurídica</t>
  </si>
  <si>
    <t xml:space="preserve">Despesas com consultoria financeira                           </t>
  </si>
  <si>
    <t xml:space="preserve">Despesas com auditoria externa                                </t>
  </si>
  <si>
    <t xml:space="preserve">Despesas com assessoria técnica                               </t>
  </si>
  <si>
    <t>Despesas com representantes de cotistas</t>
  </si>
  <si>
    <t>Despesas com viagem no pais</t>
  </si>
  <si>
    <t>Despesas com filmes, revelações e serviços fotográficos</t>
  </si>
  <si>
    <t>Despesas com serviços gráficos</t>
  </si>
  <si>
    <t>Despesas com agente fiduciário</t>
  </si>
  <si>
    <t>Despesas com taxa Selic</t>
  </si>
  <si>
    <t>Despesas com taxa de escrituração</t>
  </si>
  <si>
    <t>Despesas com atualização de recursos terceiros</t>
  </si>
  <si>
    <t>Despesas com Serasa</t>
  </si>
  <si>
    <t xml:space="preserve"> Ajustes corretagem bolsa</t>
  </si>
  <si>
    <t>Despesas com taxa de manutenção de custodia (CBLC)</t>
  </si>
  <si>
    <t xml:space="preserve">Despesas com taxa de custódia (CBLC)                        </t>
  </si>
  <si>
    <t xml:space="preserve">Despesas bancárias                               </t>
  </si>
  <si>
    <t xml:space="preserve">Despesas com taxa Bovespa                              </t>
  </si>
  <si>
    <t xml:space="preserve">Despesas com taxa Cetip                         </t>
  </si>
  <si>
    <t xml:space="preserve">Despesas com taxa Selic                         </t>
  </si>
  <si>
    <t>Despesas com taxa Anbima</t>
  </si>
  <si>
    <t xml:space="preserve">Despesas com taxas e emolumentos </t>
  </si>
  <si>
    <t>Despesas com taxa de permanência (BM&amp;F)</t>
  </si>
  <si>
    <t xml:space="preserve">Despesas com custódia                         </t>
  </si>
  <si>
    <t xml:space="preserve">Despesas com custódia (interna)                          </t>
  </si>
  <si>
    <t>Despesas com seguros</t>
  </si>
  <si>
    <t xml:space="preserve">Despesas com publicação                                       </t>
  </si>
  <si>
    <t>Despesas com INSS</t>
  </si>
  <si>
    <t xml:space="preserve">Despesas com telecomunicações                                 </t>
  </si>
  <si>
    <t xml:space="preserve">Despesas com telegráficos                                     </t>
  </si>
  <si>
    <t>Despesas com propaganda e publicidade</t>
  </si>
  <si>
    <t xml:space="preserve">Despesas com postais                                          </t>
  </si>
  <si>
    <t xml:space="preserve">Despesas com malotes                                          </t>
  </si>
  <si>
    <t>Despesas com alugueis (estacionamento)</t>
  </si>
  <si>
    <t xml:space="preserve">Outras receitas operacionais                                          </t>
  </si>
  <si>
    <t>Receita de multas e juros e atualização monetária</t>
  </si>
  <si>
    <t>Variações monetária ativas</t>
  </si>
  <si>
    <t>Reembolso de despesas</t>
  </si>
  <si>
    <t>Despesas com arredondamento de distribuição</t>
  </si>
  <si>
    <t>Receitas com arredondamento de distribuição</t>
  </si>
  <si>
    <t>Reversão de despesas operacionais</t>
  </si>
  <si>
    <t>Reversão de provisões</t>
  </si>
  <si>
    <t>Receitas (despesas) operacionais</t>
  </si>
  <si>
    <t>DI - Day Trade</t>
  </si>
  <si>
    <t>Corretagem BM&amp;F</t>
  </si>
  <si>
    <t>Despesas com derivativos (DI)</t>
  </si>
  <si>
    <t>Receitas com derivativos (DI)</t>
  </si>
  <si>
    <t>Prejuízo em transações com certificados de depósitos bancários</t>
  </si>
  <si>
    <t>Prejuízo em transações com letras do tesouro nacional</t>
  </si>
  <si>
    <t>Prejuízo em transações com letras financeira do tesouro</t>
  </si>
  <si>
    <t>Desvalorização de certificado de depósitos bancários</t>
  </si>
  <si>
    <t>Desvalorização de letras do tesouro nacional</t>
  </si>
  <si>
    <t>Desvalorização de letras financeira do tesouro</t>
  </si>
  <si>
    <t>Lucro em transações com certificado de depósito bancário</t>
  </si>
  <si>
    <t>Lucro em transações com letras do tesouro nacional</t>
  </si>
  <si>
    <t>Lucro em transações com letras financeiras do tesouro</t>
  </si>
  <si>
    <t>Receitas com compromissadas - CRI</t>
  </si>
  <si>
    <t>CERTIFICADO DIREITOS CREITORIOS AGRONEGO</t>
  </si>
  <si>
    <t>Receitas com notas do tesouro nacional</t>
  </si>
  <si>
    <t>Receitas com letras do tesouro nacional</t>
  </si>
  <si>
    <t>Ajuste a mercado de letras financeiras do tesouro</t>
  </si>
  <si>
    <t>Receitas com letras financeiras do tesouro</t>
  </si>
  <si>
    <t>Rendimento de Renda Fixa - Repasse</t>
  </si>
  <si>
    <t>Rendimento de Aplicação financeira (repasse condomínio)</t>
  </si>
  <si>
    <t>Receitas com certificado de depósitos bancários</t>
  </si>
  <si>
    <t>Despesas com impairment IR sobre resgates cotas de fundos de renda fixa</t>
  </si>
  <si>
    <t>Despesas com IR sobre resgates cotas de fundos de renda fixa</t>
  </si>
  <si>
    <t>Receitas com NTN</t>
  </si>
  <si>
    <t>Receitas com LTN</t>
  </si>
  <si>
    <t>Receitas com LFT</t>
  </si>
  <si>
    <t>Receitas com compromissadas/debêntures</t>
  </si>
  <si>
    <t>Desvalorização FIDC</t>
  </si>
  <si>
    <t>Rendimento recebido de FIDC</t>
  </si>
  <si>
    <t>Despesas com cotas de fundo de renda fixa</t>
  </si>
  <si>
    <t>Receitas com cotas de fundo referenciado</t>
  </si>
  <si>
    <t>Outros ativos financeiros</t>
  </si>
  <si>
    <t>Resultado líquido de ativos financeiros de natureza imobiliária</t>
  </si>
  <si>
    <t>Ajuste ao valor justo de ações de companhias abertas</t>
  </si>
  <si>
    <t>Ajuste ao valor justo de ações de companhias fechadas</t>
  </si>
  <si>
    <t>Ajuste ao valor justo de ações de companhias fechadas vendidas</t>
  </si>
  <si>
    <t>Ajuste ao valor justo de cotas de fundos imobiliários (equivalência patrimonial)</t>
  </si>
  <si>
    <t>Ajuste ao valor justo de cotas de fundos imobiliários (negociados em bolsa)</t>
  </si>
  <si>
    <t>Ajuste ao valor justo valores a receber (cri)</t>
  </si>
  <si>
    <t>Ajuste ao valor justo de certificado de recebíveis imobiliários</t>
  </si>
  <si>
    <t>Ajuste ao valor justo de certificado de depósitos bancários</t>
  </si>
  <si>
    <t>Ajuste ao valor justo de letras do tesouro nacional</t>
  </si>
  <si>
    <t>Ajuste ao valor justo de letras financeira do tesouro</t>
  </si>
  <si>
    <t xml:space="preserve">Ajuste ao valor justo com cotas de fundos de direitos creditórios </t>
  </si>
  <si>
    <t>Equivalência patrimonial</t>
  </si>
  <si>
    <t>Ajuste ao valor justo com ações de companhias fechadas</t>
  </si>
  <si>
    <t>Ajuste ao valor justo com cotas de fundos imobiliários (negociados em bolsa)</t>
  </si>
  <si>
    <t xml:space="preserve">Despesas com IRPJ s/ renda variável </t>
  </si>
  <si>
    <t>Prejuízo em transações com ações de companhias abertas</t>
  </si>
  <si>
    <t>Baixa do custo de ações de companhia fechadas alienadas</t>
  </si>
  <si>
    <t>Prejuízo em transações com cotas de fundos imobiliários</t>
  </si>
  <si>
    <t>Prejuízo em transações com certificado de recebíveis imobiliários</t>
  </si>
  <si>
    <t>Desvalorização de cotas de fundos de fundos imobiliários</t>
  </si>
  <si>
    <t>Desvalorização de certificados de recebíveis imobiliários</t>
  </si>
  <si>
    <t>Despesas de empréstimos - cota de fundo</t>
  </si>
  <si>
    <t>CRI - Despesas de operações compromissadas</t>
  </si>
  <si>
    <t>Receita com alienação de ações de companhia fechada</t>
  </si>
  <si>
    <t>Lucro em transações com cotas de fundos de investimento imobiliário</t>
  </si>
  <si>
    <t>Lucro em transações com certificado de recebíveis imobiliários</t>
  </si>
  <si>
    <t>Rendimentos com cotas de fundos imobiliários (equivalência patrimonial)</t>
  </si>
  <si>
    <t>Rendimentos com cotas de fundos imobiliários (negociados em bolsa)</t>
  </si>
  <si>
    <t>Rendimentos com cotas de fundos imobiliários</t>
  </si>
  <si>
    <t>Receitas com letras hipotecarias</t>
  </si>
  <si>
    <t>Redimentos juros sobre capital próprio</t>
  </si>
  <si>
    <t>Receitas com certificados de recebíveis imobiliários</t>
  </si>
  <si>
    <t>Rendas de Direito Emprestimos de Cotas de Fundos</t>
  </si>
  <si>
    <t>Ativos financeiros de natureza imobiliária</t>
  </si>
  <si>
    <t>Resultado líquido de propriedades para investimento</t>
  </si>
  <si>
    <t>Custo de propriedades para investimentos vendidas</t>
  </si>
  <si>
    <t>Reversão de ajuste a valor justo propriedades para investimentos vendidas</t>
  </si>
  <si>
    <t>Impostos sobre receitas de propriedades para investimento (Pis e Cofins)</t>
  </si>
  <si>
    <t>Despesas com água, energia e gás</t>
  </si>
  <si>
    <t xml:space="preserve">Recompra de Ponto - Estrutura Técnica </t>
  </si>
  <si>
    <t>AUDITORIA INTERNA - CONDOMINIO</t>
  </si>
  <si>
    <t>Despesas de fundo de promoção de loja vaga</t>
  </si>
  <si>
    <t>Despesas de condomínio de loja vaga</t>
  </si>
  <si>
    <t>Despesas de fundo de promoção de loja subsidiada</t>
  </si>
  <si>
    <t>Despesas de condomínio de loja subsidiada</t>
  </si>
  <si>
    <t>Despesas com taxa de administração síndica</t>
  </si>
  <si>
    <t>Despesas com taxa de administração do imóvel</t>
  </si>
  <si>
    <t>Despesas com empreendimento (Ancar IC)</t>
  </si>
  <si>
    <t>Despesas com empreendimento (Shopping Floripa)</t>
  </si>
  <si>
    <t>Despesas com vacância do condomínio</t>
  </si>
  <si>
    <t>Prejuízo com transações de recompra de CCI</t>
  </si>
  <si>
    <t>Despesas de atualização monetária com obrigação por aquisição de imóvel</t>
  </si>
  <si>
    <t>Despesas de juros com obrigação por aquisição de imóvel</t>
  </si>
  <si>
    <t>Despesas de atualização monetária com captação de recursos</t>
  </si>
  <si>
    <t>Despesas de juros com captação de recursos</t>
  </si>
  <si>
    <t>Despesas com tributos municipais, estaduais e federais</t>
  </si>
  <si>
    <t>Consultoria Jurídica (OPEX)</t>
  </si>
  <si>
    <t>Despesas de gerenciamento</t>
  </si>
  <si>
    <t xml:space="preserve">Despesas de comissão                                       </t>
  </si>
  <si>
    <t xml:space="preserve">Despesas com administração de condomínio                      </t>
  </si>
  <si>
    <t>Despesas de condomínio</t>
  </si>
  <si>
    <t>Receita de garantia de rentabilidade</t>
  </si>
  <si>
    <t>Reversão de MTM (imóveis vendidos)</t>
  </si>
  <si>
    <t xml:space="preserve">Outras despesas operacionais </t>
  </si>
  <si>
    <t>Despesas do empreendimento</t>
  </si>
  <si>
    <t>Despesas com manutenção e conservação</t>
  </si>
  <si>
    <t>Prejuízo com transações de venda de imóvel</t>
  </si>
  <si>
    <t>(-) Custo dos imóveis vendidos</t>
  </si>
  <si>
    <t>(-) Custo de propriedades para investimentos vendidas</t>
  </si>
  <si>
    <t>Receitas de vendas de imóveis em estoque</t>
  </si>
  <si>
    <t>Receitas de vendas de propriedade para investimento</t>
  </si>
  <si>
    <t>Despesas com perdas em taxa de adesão a receber</t>
  </si>
  <si>
    <t>Despesas com perdas em estrutura técnica a receber</t>
  </si>
  <si>
    <t>Despesas com perdas em aluguéis a receber</t>
  </si>
  <si>
    <t>(-) Provisão para crédito em liquidação duvidosa - valores a receber</t>
  </si>
  <si>
    <t>(-) Provisão para crédito em liquidação duvidosa - estrutura</t>
  </si>
  <si>
    <t>PERDAS COM CRÉDITOS INCOBRÁVEIS</t>
  </si>
  <si>
    <t>(-) Provisão para crédito em liquidação duvidosa - aluguéis</t>
  </si>
  <si>
    <t>Descontos contratuais</t>
  </si>
  <si>
    <t>Descontos concedidos</t>
  </si>
  <si>
    <t>CANCELAMENTO - MERCHANDISING</t>
  </si>
  <si>
    <t>CANCELAMENTO - MULTAS CONTRATUAIS</t>
  </si>
  <si>
    <t>CANCELAMENTO - ALUGUEL COMPLEMENTAR</t>
  </si>
  <si>
    <t>CANCELAMENTO - ALUGUEL MINIMO</t>
  </si>
  <si>
    <t>Receita de multas e juros sobre propriedades para investimento</t>
  </si>
  <si>
    <t xml:space="preserve">Receita de aluguel com administradora </t>
  </si>
  <si>
    <t xml:space="preserve">Receita com juros e multas sobre aluguel                         </t>
  </si>
  <si>
    <t>RECEITA DE ALUGUEL COMPLEMENTAR QUIOSQUE</t>
  </si>
  <si>
    <t>Receita de Mídia Inaugural</t>
  </si>
  <si>
    <t>Descontos s/Aluguel Mínimo Quiosque</t>
  </si>
  <si>
    <t>Descontos s/Aluguel Mínimo Loja</t>
  </si>
  <si>
    <t>(-) Abono diversos</t>
  </si>
  <si>
    <t>Allowance com aluguéis</t>
  </si>
  <si>
    <t>Desconto concedido estacionamento</t>
  </si>
  <si>
    <t>Receita com estrutura técnica diferida - anulação de faturamento</t>
  </si>
  <si>
    <t>Receita com estrutura técnica anulação de faturamento</t>
  </si>
  <si>
    <t>Receita com multa rescisória</t>
  </si>
  <si>
    <t>Receita com taxa de transferência</t>
  </si>
  <si>
    <t>Desconto concedido</t>
  </si>
  <si>
    <t>Receita com abono reforma</t>
  </si>
  <si>
    <t>Receita com abono inauguração</t>
  </si>
  <si>
    <t>Receita com espaço temporário solution</t>
  </si>
  <si>
    <t>Receita com espaço temporário</t>
  </si>
  <si>
    <t>Receita com publicidade</t>
  </si>
  <si>
    <t>Receita com espaço fixo</t>
  </si>
  <si>
    <t>(-) Abono com estrutura técnica</t>
  </si>
  <si>
    <t>Receita com estrutura técnica - linearização</t>
  </si>
  <si>
    <t>Receita com recuperação de rendas</t>
  </si>
  <si>
    <t>Ajuste de carteira positivo</t>
  </si>
  <si>
    <t>Outras receitas</t>
  </si>
  <si>
    <t xml:space="preserve"> Custos de estacionamento</t>
  </si>
  <si>
    <t>Receita com estacionamento</t>
  </si>
  <si>
    <t>Receita com box</t>
  </si>
  <si>
    <t>Receita com merchandising</t>
  </si>
  <si>
    <t>Receita com mall</t>
  </si>
  <si>
    <t>Receita com res sperata</t>
  </si>
  <si>
    <t>Receita com quiosque</t>
  </si>
  <si>
    <t>Receita com painel</t>
  </si>
  <si>
    <t>Receita com renegociação de taxa de adesão</t>
  </si>
  <si>
    <t>Receita com renegociação de estrutura técnica</t>
  </si>
  <si>
    <t>Receita com renegociação de aluguel</t>
  </si>
  <si>
    <t>Receita com taxa de adesão</t>
  </si>
  <si>
    <t>Receita com estrutura técnica</t>
  </si>
  <si>
    <t>Receita com aluguéis a faturar (linearização)</t>
  </si>
  <si>
    <t>Receita com aluguel percentual</t>
  </si>
  <si>
    <t>Receita com aluguel complementar</t>
  </si>
  <si>
    <t>Receita com aluguel mínimo</t>
  </si>
  <si>
    <t>Receita com aluguel</t>
  </si>
  <si>
    <t>Propriedades para Investimento</t>
  </si>
  <si>
    <t>Total acumulado</t>
  </si>
  <si>
    <t>Movimento do mês</t>
  </si>
  <si>
    <t>Total mês anterior</t>
  </si>
  <si>
    <t>Demonstração dos resultados do período em 31 de Julho de 2021</t>
  </si>
  <si>
    <t>Junho</t>
  </si>
  <si>
    <t>Maio</t>
  </si>
  <si>
    <t>Abril</t>
  </si>
  <si>
    <t>Março</t>
  </si>
  <si>
    <t>Fevereiro</t>
  </si>
  <si>
    <t>Janeiro</t>
  </si>
  <si>
    <t>Dezembro</t>
  </si>
  <si>
    <t>Novembro</t>
  </si>
  <si>
    <t>Outubro</t>
  </si>
  <si>
    <t>Setembro</t>
  </si>
  <si>
    <t>Agosto</t>
  </si>
  <si>
    <t>Julho</t>
  </si>
  <si>
    <t>DRE Gerencial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</si>
</sst>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000000"/>
    <numFmt numFmtId="167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</cellStyleXfs>
  <cellXfs count="126">
    <xf numFmtId="0" fontId="0" fillId="0" borderId="0" xfId="0"/>
    <xf numFmtId="164" fontId="2" fillId="0" borderId="0" xfId="0" applyNumberFormat="1" applyFont="1"/>
    <xf numFmtId="43" fontId="2" fillId="0" borderId="0" xfId="2" applyNumberFormat="1" applyFont="1"/>
    <xf numFmtId="43" fontId="2" fillId="0" borderId="1" xfId="2" applyNumberFormat="1" applyFont="1" applyBorder="1"/>
    <xf numFmtId="43" fontId="3" fillId="0" borderId="2" xfId="2" applyNumberFormat="1" applyFont="1" applyBorder="1"/>
    <xf numFmtId="164" fontId="5" fillId="2" borderId="0" xfId="3" applyNumberFormat="1" applyFont="1" applyFill="1"/>
    <xf numFmtId="166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43" fontId="2" fillId="0" borderId="3" xfId="2" applyNumberFormat="1" applyFont="1" applyBorder="1"/>
    <xf numFmtId="164" fontId="4" fillId="0" borderId="0" xfId="3" applyNumberFormat="1" applyAlignment="1">
      <alignment horizontal="left" indent="2"/>
    </xf>
    <xf numFmtId="164" fontId="4" fillId="0" borderId="0" xfId="3" applyNumberFormat="1" applyAlignment="1">
      <alignment horizontal="left" indent="1"/>
    </xf>
    <xf numFmtId="43" fontId="2" fillId="0" borderId="4" xfId="2" applyNumberFormat="1" applyFont="1" applyBorder="1"/>
    <xf numFmtId="164" fontId="4" fillId="0" borderId="0" xfId="4" applyNumberFormat="1" applyAlignment="1">
      <alignment horizontal="left" indent="2"/>
    </xf>
    <xf numFmtId="164" fontId="4" fillId="0" borderId="0" xfId="4" applyNumberFormat="1" applyAlignment="1">
      <alignment horizontal="left" indent="1"/>
    </xf>
    <xf numFmtId="43" fontId="2" fillId="0" borderId="0" xfId="0" applyNumberFormat="1" applyFont="1"/>
    <xf numFmtId="164" fontId="5" fillId="0" borderId="0" xfId="4" applyNumberFormat="1" applyFont="1"/>
    <xf numFmtId="164" fontId="4" fillId="0" borderId="0" xfId="5" applyNumberFormat="1" applyAlignment="1">
      <alignment horizontal="left" indent="2"/>
    </xf>
    <xf numFmtId="164" fontId="4" fillId="0" borderId="0" xfId="5" applyNumberFormat="1" applyAlignment="1">
      <alignment horizontal="left" indent="1"/>
    </xf>
    <xf numFmtId="164" fontId="4" fillId="2" borderId="0" xfId="3" applyNumberFormat="1" applyFill="1" applyAlignment="1">
      <alignment horizontal="left" indent="2"/>
    </xf>
    <xf numFmtId="164" fontId="4" fillId="2" borderId="0" xfId="3" applyNumberFormat="1" applyFill="1" applyAlignment="1">
      <alignment horizontal="left" indent="1"/>
    </xf>
    <xf numFmtId="43" fontId="2" fillId="0" borderId="5" xfId="2" applyNumberFormat="1" applyFont="1" applyBorder="1"/>
    <xf numFmtId="164" fontId="2" fillId="0" borderId="5" xfId="0" applyNumberFormat="1" applyFont="1" applyBorder="1"/>
    <xf numFmtId="164" fontId="5" fillId="2" borderId="5" xfId="3" applyNumberFormat="1" applyFont="1" applyFill="1" applyBorder="1"/>
    <xf numFmtId="43" fontId="2" fillId="0" borderId="6" xfId="2" applyNumberFormat="1" applyFont="1" applyBorder="1"/>
    <xf numFmtId="164" fontId="2" fillId="0" borderId="6" xfId="0" applyNumberFormat="1" applyFont="1" applyBorder="1"/>
    <xf numFmtId="164" fontId="4" fillId="2" borderId="0" xfId="3" applyNumberFormat="1" applyFill="1" applyAlignment="1">
      <alignment horizontal="left" indent="3"/>
    </xf>
    <xf numFmtId="164" fontId="4" fillId="0" borderId="0" xfId="3" applyNumberFormat="1" applyAlignment="1">
      <alignment horizontal="left" indent="3"/>
    </xf>
    <xf numFmtId="164" fontId="5" fillId="0" borderId="0" xfId="3" applyNumberFormat="1" applyFont="1" applyAlignment="1">
      <alignment horizontal="left" indent="1"/>
    </xf>
    <xf numFmtId="164" fontId="5" fillId="0" borderId="0" xfId="3" applyNumberFormat="1" applyFont="1"/>
    <xf numFmtId="164" fontId="2" fillId="0" borderId="0" xfId="0" applyNumberFormat="1" applyFont="1" applyAlignment="1">
      <alignment horizontal="left" vertical="top" wrapText="1"/>
    </xf>
    <xf numFmtId="164" fontId="4" fillId="2" borderId="0" xfId="3" applyNumberFormat="1" applyFill="1"/>
    <xf numFmtId="164" fontId="4" fillId="0" borderId="0" xfId="4" applyNumberFormat="1" applyAlignment="1">
      <alignment horizontal="left" indent="4"/>
    </xf>
    <xf numFmtId="164" fontId="4" fillId="0" borderId="0" xfId="4" applyNumberFormat="1" applyAlignment="1">
      <alignment horizontal="left" indent="3"/>
    </xf>
    <xf numFmtId="164" fontId="4" fillId="2" borderId="0" xfId="4" applyNumberFormat="1" applyFill="1" applyAlignment="1">
      <alignment horizontal="left" indent="4"/>
    </xf>
    <xf numFmtId="164" fontId="4" fillId="2" borderId="0" xfId="4" applyNumberFormat="1" applyFill="1" applyAlignment="1">
      <alignment horizontal="left" indent="2"/>
    </xf>
    <xf numFmtId="164" fontId="4" fillId="2" borderId="0" xfId="4" applyNumberFormat="1" applyFill="1" applyAlignment="1">
      <alignment horizontal="left" indent="1"/>
    </xf>
    <xf numFmtId="164" fontId="2" fillId="3" borderId="0" xfId="0" applyNumberFormat="1" applyFont="1" applyFill="1"/>
    <xf numFmtId="164" fontId="4" fillId="3" borderId="0" xfId="4" applyNumberFormat="1" applyFill="1" applyAlignment="1">
      <alignment horizontal="left" indent="4"/>
    </xf>
    <xf numFmtId="164" fontId="4" fillId="0" borderId="0" xfId="3" applyNumberFormat="1"/>
    <xf numFmtId="43" fontId="4" fillId="2" borderId="0" xfId="2" applyNumberFormat="1" applyFont="1" applyFill="1"/>
    <xf numFmtId="164" fontId="5" fillId="2" borderId="0" xfId="3" applyNumberFormat="1" applyFont="1" applyFill="1" applyAlignment="1">
      <alignment horizontal="left"/>
    </xf>
    <xf numFmtId="43" fontId="4" fillId="2" borderId="7" xfId="2" applyNumberFormat="1" applyFont="1" applyFill="1" applyBorder="1"/>
    <xf numFmtId="164" fontId="4" fillId="2" borderId="7" xfId="3" applyNumberFormat="1" applyFill="1" applyBorder="1"/>
    <xf numFmtId="164" fontId="5" fillId="2" borderId="7" xfId="3" applyNumberFormat="1" applyFont="1" applyFill="1" applyBorder="1"/>
    <xf numFmtId="43" fontId="4" fillId="2" borderId="6" xfId="2" applyNumberFormat="1" applyFont="1" applyFill="1" applyBorder="1"/>
    <xf numFmtId="164" fontId="4" fillId="2" borderId="6" xfId="3" applyNumberFormat="1" applyFill="1" applyBorder="1"/>
    <xf numFmtId="164" fontId="5" fillId="2" borderId="0" xfId="3" applyNumberFormat="1" applyFont="1" applyFill="1" applyAlignment="1">
      <alignment horizontal="left"/>
    </xf>
    <xf numFmtId="43" fontId="4" fillId="2" borderId="0" xfId="3" applyNumberFormat="1" applyFill="1" applyAlignment="1">
      <alignment horizontal="center"/>
    </xf>
    <xf numFmtId="164" fontId="4" fillId="2" borderId="0" xfId="3" applyNumberFormat="1" applyFill="1" applyAlignment="1">
      <alignment horizontal="center"/>
    </xf>
    <xf numFmtId="164" fontId="6" fillId="2" borderId="0" xfId="3" applyNumberFormat="1" applyFont="1" applyFill="1" applyAlignment="1">
      <alignment horizontal="left"/>
    </xf>
    <xf numFmtId="164" fontId="7" fillId="2" borderId="0" xfId="3" applyNumberFormat="1" applyFont="1" applyFill="1" applyAlignment="1">
      <alignment horizontal="left"/>
    </xf>
    <xf numFmtId="164" fontId="8" fillId="2" borderId="0" xfId="3" applyNumberFormat="1" applyFont="1" applyFill="1" applyAlignment="1">
      <alignment horizontal="left"/>
    </xf>
    <xf numFmtId="164" fontId="4" fillId="2" borderId="0" xfId="5" applyNumberFormat="1" applyFill="1"/>
    <xf numFmtId="164" fontId="9" fillId="2" borderId="0" xfId="5" applyNumberFormat="1" applyFont="1" applyFill="1"/>
    <xf numFmtId="164" fontId="9" fillId="2" borderId="0" xfId="5" applyNumberFormat="1" applyFont="1" applyFill="1" applyAlignment="1">
      <alignment horizontal="left"/>
    </xf>
    <xf numFmtId="43" fontId="2" fillId="2" borderId="0" xfId="5" applyNumberFormat="1" applyFont="1" applyFill="1"/>
    <xf numFmtId="43" fontId="2" fillId="0" borderId="0" xfId="5" applyNumberFormat="1" applyFont="1"/>
    <xf numFmtId="164" fontId="10" fillId="2" borderId="0" xfId="5" applyNumberFormat="1" applyFont="1" applyFill="1"/>
    <xf numFmtId="43" fontId="4" fillId="2" borderId="0" xfId="5" applyNumberFormat="1" applyFill="1"/>
    <xf numFmtId="164" fontId="11" fillId="2" borderId="0" xfId="5" applyNumberFormat="1" applyFont="1" applyFill="1"/>
    <xf numFmtId="164" fontId="12" fillId="2" borderId="0" xfId="5" applyNumberFormat="1" applyFont="1" applyFill="1"/>
    <xf numFmtId="43" fontId="13" fillId="2" borderId="0" xfId="5" applyNumberFormat="1" applyFont="1" applyFill="1"/>
    <xf numFmtId="164" fontId="14" fillId="2" borderId="0" xfId="5" applyNumberFormat="1" applyFont="1" applyFill="1"/>
    <xf numFmtId="164" fontId="15" fillId="2" borderId="0" xfId="5" applyNumberFormat="1" applyFont="1" applyFill="1"/>
    <xf numFmtId="167" fontId="2" fillId="2" borderId="2" xfId="2" applyNumberFormat="1" applyFont="1" applyFill="1" applyBorder="1"/>
    <xf numFmtId="43" fontId="2" fillId="2" borderId="0" xfId="2" applyNumberFormat="1" applyFont="1" applyFill="1"/>
    <xf numFmtId="164" fontId="5" fillId="2" borderId="0" xfId="5" applyNumberFormat="1" applyFont="1" applyFill="1"/>
    <xf numFmtId="164" fontId="5" fillId="2" borderId="2" xfId="5" applyNumberFormat="1" applyFont="1" applyFill="1" applyBorder="1"/>
    <xf numFmtId="164" fontId="4" fillId="2" borderId="3" xfId="5" applyNumberFormat="1" applyFill="1" applyBorder="1"/>
    <xf numFmtId="164" fontId="2" fillId="2" borderId="5" xfId="2" applyNumberFormat="1" applyFont="1" applyFill="1" applyBorder="1"/>
    <xf numFmtId="164" fontId="2" fillId="0" borderId="5" xfId="2" applyNumberFormat="1" applyFont="1" applyBorder="1"/>
    <xf numFmtId="164" fontId="12" fillId="2" borderId="0" xfId="7" applyNumberFormat="1" applyFont="1" applyFill="1"/>
    <xf numFmtId="43" fontId="2" fillId="2" borderId="8" xfId="2" applyNumberFormat="1" applyFont="1" applyFill="1" applyBorder="1"/>
    <xf numFmtId="164" fontId="5" fillId="2" borderId="8" xfId="5" applyNumberFormat="1" applyFont="1" applyFill="1" applyBorder="1"/>
    <xf numFmtId="43" fontId="13" fillId="2" borderId="0" xfId="2" applyNumberFormat="1" applyFont="1" applyFill="1"/>
    <xf numFmtId="164" fontId="12" fillId="2" borderId="0" xfId="5" applyNumberFormat="1" applyFont="1" applyFill="1" applyAlignment="1">
      <alignment wrapText="1"/>
    </xf>
    <xf numFmtId="43" fontId="2" fillId="2" borderId="3" xfId="2" applyNumberFormat="1" applyFont="1" applyFill="1" applyBorder="1"/>
    <xf numFmtId="164" fontId="4" fillId="2" borderId="0" xfId="5" applyNumberFormat="1" applyFill="1" applyAlignment="1">
      <alignment horizontal="left" indent="1"/>
    </xf>
    <xf numFmtId="164" fontId="7" fillId="2" borderId="0" xfId="5" applyNumberFormat="1" applyFont="1" applyFill="1"/>
    <xf numFmtId="165" fontId="9" fillId="2" borderId="0" xfId="2" applyFont="1" applyFill="1"/>
    <xf numFmtId="164" fontId="5" fillId="0" borderId="0" xfId="5" applyNumberFormat="1" applyFont="1" applyAlignment="1">
      <alignment horizontal="left"/>
    </xf>
    <xf numFmtId="164" fontId="12" fillId="0" borderId="0" xfId="5" applyNumberFormat="1" applyFont="1"/>
    <xf numFmtId="43" fontId="13" fillId="0" borderId="0" xfId="2" applyNumberFormat="1" applyFont="1"/>
    <xf numFmtId="164" fontId="15" fillId="0" borderId="0" xfId="5" applyNumberFormat="1" applyFont="1"/>
    <xf numFmtId="164" fontId="13" fillId="0" borderId="0" xfId="2" applyNumberFormat="1" applyFont="1"/>
    <xf numFmtId="164" fontId="13" fillId="0" borderId="0" xfId="0" applyNumberFormat="1" applyFont="1"/>
    <xf numFmtId="164" fontId="2" fillId="2" borderId="2" xfId="2" applyNumberFormat="1" applyFont="1" applyFill="1" applyBorder="1"/>
    <xf numFmtId="164" fontId="2" fillId="0" borderId="2" xfId="2" applyNumberFormat="1" applyFont="1" applyBorder="1"/>
    <xf numFmtId="43" fontId="2" fillId="2" borderId="2" xfId="2" applyNumberFormat="1" applyFont="1" applyFill="1" applyBorder="1"/>
    <xf numFmtId="43" fontId="2" fillId="2" borderId="5" xfId="2" applyNumberFormat="1" applyFont="1" applyFill="1" applyBorder="1"/>
    <xf numFmtId="43" fontId="2" fillId="0" borderId="3" xfId="5" applyNumberFormat="1" applyFont="1" applyBorder="1"/>
    <xf numFmtId="164" fontId="4" fillId="0" borderId="0" xfId="5" applyNumberFormat="1"/>
    <xf numFmtId="164" fontId="9" fillId="0" borderId="0" xfId="5" applyNumberFormat="1" applyFont="1"/>
    <xf numFmtId="164" fontId="9" fillId="0" borderId="0" xfId="5" applyNumberFormat="1" applyFont="1" applyAlignment="1">
      <alignment horizontal="left"/>
    </xf>
    <xf numFmtId="43" fontId="3" fillId="0" borderId="4" xfId="5" applyNumberFormat="1" applyFont="1" applyBorder="1"/>
    <xf numFmtId="43" fontId="3" fillId="0" borderId="0" xfId="5" applyNumberFormat="1" applyFont="1"/>
    <xf numFmtId="43" fontId="3" fillId="2" borderId="4" xfId="2" applyNumberFormat="1" applyFont="1" applyFill="1" applyBorder="1"/>
    <xf numFmtId="164" fontId="5" fillId="0" borderId="0" xfId="5" applyNumberFormat="1" applyFont="1"/>
    <xf numFmtId="43" fontId="2" fillId="2" borderId="3" xfId="5" applyNumberFormat="1" applyFont="1" applyFill="1" applyBorder="1"/>
    <xf numFmtId="43" fontId="16" fillId="2" borderId="0" xfId="2" applyNumberFormat="1" applyFont="1" applyFill="1"/>
    <xf numFmtId="43" fontId="3" fillId="2" borderId="5" xfId="5" applyNumberFormat="1" applyFont="1" applyFill="1" applyBorder="1" applyAlignment="1">
      <alignment horizontal="center" wrapText="1"/>
    </xf>
    <xf numFmtId="43" fontId="16" fillId="2" borderId="0" xfId="5" applyNumberFormat="1" applyFont="1" applyFill="1"/>
    <xf numFmtId="43" fontId="3" fillId="0" borderId="5" xfId="5" applyNumberFormat="1" applyFont="1" applyBorder="1" applyAlignment="1">
      <alignment horizontal="center" wrapText="1"/>
    </xf>
    <xf numFmtId="164" fontId="4" fillId="2" borderId="6" xfId="5" applyNumberFormat="1" applyFill="1" applyBorder="1" applyAlignment="1">
      <alignment horizontal="left"/>
    </xf>
    <xf numFmtId="164" fontId="5" fillId="2" borderId="0" xfId="5" applyNumberFormat="1" applyFont="1" applyFill="1" applyAlignment="1">
      <alignment horizontal="left"/>
    </xf>
    <xf numFmtId="164" fontId="12" fillId="2" borderId="0" xfId="5" applyNumberFormat="1" applyFont="1" applyFill="1" applyAlignment="1">
      <alignment horizontal="center"/>
    </xf>
    <xf numFmtId="164" fontId="6" fillId="2" borderId="0" xfId="5" applyNumberFormat="1" applyFont="1" applyFill="1" applyAlignment="1">
      <alignment horizontal="left"/>
    </xf>
    <xf numFmtId="164" fontId="7" fillId="2" borderId="0" xfId="5" applyNumberFormat="1" applyFont="1" applyFill="1" applyAlignment="1">
      <alignment horizontal="left"/>
    </xf>
    <xf numFmtId="164" fontId="8" fillId="2" borderId="0" xfId="5" applyNumberFormat="1" applyFont="1" applyFill="1" applyAlignment="1">
      <alignment horizontal="left"/>
    </xf>
    <xf numFmtId="43" fontId="17" fillId="0" borderId="0" xfId="0" applyNumberFormat="1" applyFont="1"/>
    <xf numFmtId="43" fontId="17" fillId="0" borderId="0" xfId="1" applyFont="1"/>
    <xf numFmtId="43" fontId="18" fillId="2" borderId="0" xfId="3" applyNumberFormat="1" applyFont="1" applyFill="1"/>
    <xf numFmtId="43" fontId="19" fillId="0" borderId="0" xfId="0" applyNumberFormat="1" applyFont="1"/>
    <xf numFmtId="43" fontId="2" fillId="2" borderId="0" xfId="8" applyNumberFormat="1" applyFont="1" applyFill="1"/>
    <xf numFmtId="43" fontId="20" fillId="0" borderId="0" xfId="0" applyNumberFormat="1" applyFont="1"/>
    <xf numFmtId="43" fontId="2" fillId="0" borderId="0" xfId="8" applyNumberFormat="1" applyFont="1"/>
    <xf numFmtId="43" fontId="2" fillId="0" borderId="0" xfId="0" applyNumberFormat="1" applyFont="1" applyAlignment="1">
      <alignment horizontal="left"/>
    </xf>
    <xf numFmtId="167" fontId="17" fillId="0" borderId="0" xfId="0" applyNumberFormat="1" applyFont="1"/>
    <xf numFmtId="43" fontId="18" fillId="0" borderId="0" xfId="0" applyNumberFormat="1" applyFont="1" applyAlignment="1">
      <alignment horizontal="center"/>
    </xf>
    <xf numFmtId="43" fontId="18" fillId="0" borderId="0" xfId="1" applyFont="1" applyAlignment="1">
      <alignment horizontal="center"/>
    </xf>
    <xf numFmtId="43" fontId="21" fillId="2" borderId="0" xfId="3" applyNumberFormat="1" applyFont="1" applyFill="1"/>
    <xf numFmtId="43" fontId="21" fillId="0" borderId="0" xfId="0" applyNumberFormat="1" applyFont="1" applyAlignment="1">
      <alignment horizontal="center"/>
    </xf>
    <xf numFmtId="43" fontId="21" fillId="0" borderId="0" xfId="1" applyFont="1" applyAlignment="1">
      <alignment horizontal="center"/>
    </xf>
    <xf numFmtId="43" fontId="18" fillId="2" borderId="0" xfId="3" applyNumberFormat="1" applyFont="1" applyFill="1" applyAlignment="1">
      <alignment horizontal="center"/>
    </xf>
    <xf numFmtId="43" fontId="18" fillId="2" borderId="6" xfId="3" applyNumberFormat="1" applyFont="1" applyFill="1" applyBorder="1" applyAlignment="1">
      <alignment horizontal="center"/>
    </xf>
    <xf numFmtId="43" fontId="21" fillId="2" borderId="0" xfId="3" applyNumberFormat="1" applyFont="1" applyFill="1" applyAlignment="1">
      <alignment horizontal="center"/>
    </xf>
  </cellXfs>
  <cellStyles count="9">
    <cellStyle name="Comma" xfId="1" builtinId="3"/>
    <cellStyle name="Comma 10" xfId="7" xr:uid="{265CC56A-B5E5-4623-A807-82A2FB6CFA49}"/>
    <cellStyle name="Comma 10 2" xfId="2" xr:uid="{747DE4AD-6703-4C52-B777-7B47C60983E7}"/>
    <cellStyle name="Normal" xfId="0" builtinId="0"/>
    <cellStyle name="Normal 111" xfId="3" xr:uid="{A0892CED-80DF-4760-866D-AF0E84D5B612}"/>
    <cellStyle name="Normal 111 2" xfId="5" xr:uid="{2A1821D0-AC9E-4641-9D40-91CC47CC9C2C}"/>
    <cellStyle name="Normal 111 2 2" xfId="8" xr:uid="{541F975D-0AB8-43C8-A228-6614D14A8EB8}"/>
    <cellStyle name="Normal 2 3" xfId="4" xr:uid="{386C1FB4-D290-410E-B857-D1C267B1B03D}"/>
    <cellStyle name="Normal 309" xfId="6" xr:uid="{60D35678-585E-4A34-9F95-07CE302C0F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APC0232PFS\Apoio_Fundos\FUNDOS%20ESTRUTURADOS\FIIs\Fundos\Planilhas\Diversos\Modelo%20de%20Fechamento%20Padra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UNDOS%20ESTRUTURADOS\FIIs\Fundos\Planilhas\Diversos\Modelo%20de%20Fechamento%20Pad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UNDOS%20ESTRUTURADOS\FIIs\FII%20Brisa%20(Eduardo%20Souza%20Ramos)\Contabilidade\2015\12.Dezembro\Fechamento%20Brisa%20Dezembro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Balanço"/>
      <sheetName val="Resultado"/>
      <sheetName val="Comparativo"/>
      <sheetName val=" Mutações do PL"/>
      <sheetName val="Rentabilidade"/>
      <sheetName val="Encargos"/>
      <sheetName val="Fluxo de CX"/>
      <sheetName val="Patrimônio"/>
      <sheetName val="Caixa"/>
    </sheetNames>
    <sheetDataSet>
      <sheetData sheetId="0">
        <row r="5">
          <cell r="B5" t="str">
            <v>1311515001</v>
          </cell>
        </row>
      </sheetData>
      <sheetData sheetId="1"/>
      <sheetData sheetId="2">
        <row r="10">
          <cell r="B10" t="str">
            <v>Propriedades para Investimento</v>
          </cell>
        </row>
      </sheetData>
      <sheetData sheetId="3"/>
      <sheetData sheetId="4">
        <row r="2">
          <cell r="B2" t="str">
            <v>Fundo de Investimento Imobiliário - FII Brisa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CD37-D63D-4D9F-A116-3DBE5148BAC5}">
  <sheetPr>
    <pageSetUpPr fitToPage="1"/>
  </sheetPr>
  <dimension ref="B2:I436"/>
  <sheetViews>
    <sheetView showGridLines="0" view="pageBreakPreview" topLeftCell="A347" zoomScaleNormal="85" zoomScaleSheetLayoutView="100" workbookViewId="0">
      <selection activeCell="A430" sqref="A1:B1048576"/>
    </sheetView>
  </sheetViews>
  <sheetFormatPr defaultColWidth="9.140625" defaultRowHeight="14.25" customHeight="1" x14ac:dyDescent="0.2"/>
  <cols>
    <col min="1" max="1" width="2.85546875" style="1" customWidth="1"/>
    <col min="2" max="2" width="22.140625" style="1" customWidth="1"/>
    <col min="3" max="4" width="9.140625" style="1"/>
    <col min="5" max="5" width="51" style="1" customWidth="1"/>
    <col min="6" max="6" width="15.140625" style="2" bestFit="1" customWidth="1"/>
    <col min="7" max="8" width="3.28515625" style="1" customWidth="1"/>
    <col min="9" max="9" width="12.5703125" style="1" bestFit="1" customWidth="1"/>
    <col min="10" max="16384" width="9.140625" style="1"/>
  </cols>
  <sheetData>
    <row r="2" spans="2:8" ht="14.25" customHeight="1" x14ac:dyDescent="0.25">
      <c r="B2" s="51" t="s">
        <v>367</v>
      </c>
      <c r="C2" s="51"/>
      <c r="D2" s="51"/>
      <c r="E2" s="51"/>
      <c r="F2" s="51"/>
      <c r="G2" s="5"/>
      <c r="H2" s="5"/>
    </row>
    <row r="3" spans="2:8" ht="14.25" customHeight="1" x14ac:dyDescent="0.25">
      <c r="B3" s="50" t="s">
        <v>366</v>
      </c>
      <c r="C3" s="50"/>
      <c r="D3" s="50"/>
      <c r="E3" s="50"/>
      <c r="F3" s="50"/>
    </row>
    <row r="4" spans="2:8" ht="14.25" customHeight="1" x14ac:dyDescent="0.25">
      <c r="B4" s="49" t="s">
        <v>365</v>
      </c>
      <c r="C4" s="49"/>
      <c r="D4" s="49"/>
      <c r="E4" s="49"/>
      <c r="F4" s="49"/>
    </row>
    <row r="5" spans="2:8" ht="14.25" customHeight="1" x14ac:dyDescent="0.2">
      <c r="B5" s="48"/>
      <c r="C5" s="48"/>
      <c r="D5" s="48"/>
      <c r="E5" s="48"/>
      <c r="F5" s="47"/>
    </row>
    <row r="6" spans="2:8" ht="14.25" customHeight="1" x14ac:dyDescent="0.2">
      <c r="B6" s="46" t="s">
        <v>364</v>
      </c>
      <c r="C6" s="46"/>
      <c r="D6" s="46"/>
      <c r="E6" s="46"/>
      <c r="F6" s="46"/>
    </row>
    <row r="7" spans="2:8" ht="14.25" customHeight="1" thickBot="1" x14ac:dyDescent="0.25">
      <c r="B7" s="45" t="s">
        <v>363</v>
      </c>
      <c r="C7" s="45"/>
      <c r="D7" s="45"/>
      <c r="E7" s="45"/>
      <c r="F7" s="44"/>
    </row>
    <row r="8" spans="2:8" ht="14.25" customHeight="1" x14ac:dyDescent="0.2">
      <c r="B8" s="43" t="s">
        <v>362</v>
      </c>
      <c r="C8" s="42"/>
      <c r="D8" s="42"/>
      <c r="E8" s="42"/>
      <c r="F8" s="41"/>
    </row>
    <row r="9" spans="2:8" ht="14.25" customHeight="1" x14ac:dyDescent="0.2">
      <c r="B9" s="5"/>
      <c r="C9" s="30"/>
      <c r="D9" s="30"/>
      <c r="E9" s="30"/>
      <c r="F9" s="39"/>
    </row>
    <row r="10" spans="2:8" ht="14.25" customHeight="1" x14ac:dyDescent="0.2">
      <c r="B10" s="40" t="s">
        <v>179</v>
      </c>
      <c r="C10" s="30"/>
      <c r="D10" s="30"/>
      <c r="E10" s="30"/>
      <c r="F10" s="39"/>
    </row>
    <row r="11" spans="2:8" ht="14.25" customHeight="1" x14ac:dyDescent="0.2">
      <c r="B11" s="13" t="s">
        <v>361</v>
      </c>
      <c r="F11" s="2">
        <f>SUM(F12:F22)</f>
        <v>189.86</v>
      </c>
    </row>
    <row r="12" spans="2:8" ht="14.25" hidden="1" customHeight="1" x14ac:dyDescent="0.2">
      <c r="B12" s="32" t="s">
        <v>360</v>
      </c>
      <c r="F12" s="2">
        <v>0</v>
      </c>
    </row>
    <row r="13" spans="2:8" ht="14.25" hidden="1" customHeight="1" x14ac:dyDescent="0.2">
      <c r="B13" s="32" t="s">
        <v>359</v>
      </c>
      <c r="F13" s="2">
        <v>189.86</v>
      </c>
    </row>
    <row r="14" spans="2:8" ht="14.25" hidden="1" customHeight="1" x14ac:dyDescent="0.2">
      <c r="B14" s="32" t="s">
        <v>358</v>
      </c>
      <c r="F14" s="2">
        <v>0</v>
      </c>
    </row>
    <row r="15" spans="2:8" ht="14.25" hidden="1" customHeight="1" x14ac:dyDescent="0.2">
      <c r="B15" s="32" t="s">
        <v>357</v>
      </c>
      <c r="F15" s="2">
        <v>0</v>
      </c>
    </row>
    <row r="16" spans="2:8" ht="14.25" hidden="1" customHeight="1" x14ac:dyDescent="0.2">
      <c r="B16" s="32" t="s">
        <v>356</v>
      </c>
      <c r="F16" s="2">
        <v>0</v>
      </c>
    </row>
    <row r="17" spans="2:6" ht="14.25" hidden="1" customHeight="1" x14ac:dyDescent="0.2">
      <c r="B17" s="32" t="s">
        <v>355</v>
      </c>
      <c r="F17" s="2">
        <v>0</v>
      </c>
    </row>
    <row r="18" spans="2:6" ht="14.25" hidden="1" customHeight="1" x14ac:dyDescent="0.2">
      <c r="B18" s="32" t="s">
        <v>354</v>
      </c>
      <c r="F18" s="2">
        <v>0</v>
      </c>
    </row>
    <row r="19" spans="2:6" ht="14.25" hidden="1" customHeight="1" x14ac:dyDescent="0.2">
      <c r="B19" s="32" t="s">
        <v>353</v>
      </c>
      <c r="F19" s="2">
        <v>0</v>
      </c>
    </row>
    <row r="20" spans="2:6" ht="14.25" hidden="1" customHeight="1" x14ac:dyDescent="0.2">
      <c r="B20" s="32" t="s">
        <v>352</v>
      </c>
      <c r="F20" s="2">
        <v>0</v>
      </c>
    </row>
    <row r="21" spans="2:6" ht="14.25" hidden="1" customHeight="1" x14ac:dyDescent="0.2">
      <c r="B21" s="32" t="s">
        <v>351</v>
      </c>
      <c r="F21" s="2">
        <v>0</v>
      </c>
    </row>
    <row r="22" spans="2:6" ht="14.25" hidden="1" customHeight="1" x14ac:dyDescent="0.2">
      <c r="B22" s="32" t="s">
        <v>350</v>
      </c>
      <c r="F22" s="2">
        <v>0</v>
      </c>
    </row>
    <row r="23" spans="2:6" ht="14.25" customHeight="1" x14ac:dyDescent="0.2">
      <c r="B23" s="13" t="s">
        <v>349</v>
      </c>
    </row>
    <row r="24" spans="2:6" ht="14.25" customHeight="1" x14ac:dyDescent="0.2">
      <c r="B24" s="12" t="s">
        <v>206</v>
      </c>
    </row>
    <row r="25" spans="2:6" ht="14.25" hidden="1" customHeight="1" x14ac:dyDescent="0.2">
      <c r="B25" s="12" t="s">
        <v>340</v>
      </c>
    </row>
    <row r="26" spans="2:6" ht="14.25" hidden="1" customHeight="1" x14ac:dyDescent="0.2">
      <c r="B26" s="12"/>
    </row>
    <row r="27" spans="2:6" ht="14.25" hidden="1" customHeight="1" x14ac:dyDescent="0.2">
      <c r="B27" s="32" t="s">
        <v>348</v>
      </c>
      <c r="F27" s="2">
        <f>SUM(F28:F31)</f>
        <v>0</v>
      </c>
    </row>
    <row r="28" spans="2:6" ht="14.25" hidden="1" customHeight="1" x14ac:dyDescent="0.2">
      <c r="B28" s="31" t="s">
        <v>347</v>
      </c>
      <c r="F28" s="2">
        <v>0</v>
      </c>
    </row>
    <row r="29" spans="2:6" ht="14.25" hidden="1" customHeight="1" x14ac:dyDescent="0.2">
      <c r="B29" s="31" t="s">
        <v>346</v>
      </c>
      <c r="F29" s="2">
        <v>0</v>
      </c>
    </row>
    <row r="30" spans="2:6" ht="14.25" hidden="1" customHeight="1" x14ac:dyDescent="0.2">
      <c r="B30" s="31" t="s">
        <v>330</v>
      </c>
      <c r="F30" s="2">
        <v>0</v>
      </c>
    </row>
    <row r="31" spans="2:6" ht="14.25" hidden="1" customHeight="1" x14ac:dyDescent="0.2">
      <c r="B31" s="31" t="s">
        <v>345</v>
      </c>
      <c r="F31" s="2">
        <v>0</v>
      </c>
    </row>
    <row r="32" spans="2:6" ht="14.25" hidden="1" customHeight="1" x14ac:dyDescent="0.2">
      <c r="B32" s="32" t="s">
        <v>340</v>
      </c>
      <c r="F32" s="2">
        <f>SUM(F33:F33)</f>
        <v>0</v>
      </c>
    </row>
    <row r="33" spans="2:6" ht="14.25" hidden="1" customHeight="1" x14ac:dyDescent="0.2">
      <c r="B33" s="31" t="s">
        <v>340</v>
      </c>
      <c r="F33" s="2">
        <v>0</v>
      </c>
    </row>
    <row r="34" spans="2:6" ht="14.25" customHeight="1" x14ac:dyDescent="0.2">
      <c r="B34" s="32" t="s">
        <v>344</v>
      </c>
      <c r="F34" s="2">
        <f>SUM(F35:F37)</f>
        <v>40691387.240000002</v>
      </c>
    </row>
    <row r="35" spans="2:6" ht="14.25" hidden="1" customHeight="1" x14ac:dyDescent="0.2">
      <c r="B35" s="31" t="s">
        <v>343</v>
      </c>
      <c r="F35" s="2">
        <v>0</v>
      </c>
    </row>
    <row r="36" spans="2:6" ht="14.25" hidden="1" customHeight="1" x14ac:dyDescent="0.2">
      <c r="B36" s="31" t="s">
        <v>342</v>
      </c>
      <c r="F36" s="2">
        <v>40691387.240000002</v>
      </c>
    </row>
    <row r="37" spans="2:6" ht="14.25" hidden="1" customHeight="1" x14ac:dyDescent="0.2"/>
    <row r="38" spans="2:6" ht="14.25" hidden="1" customHeight="1" x14ac:dyDescent="0.2">
      <c r="B38" s="32" t="s">
        <v>341</v>
      </c>
      <c r="F38" s="2">
        <f>SUM(F39:F40)</f>
        <v>0</v>
      </c>
    </row>
    <row r="39" spans="2:6" ht="14.25" hidden="1" customHeight="1" x14ac:dyDescent="0.2">
      <c r="B39" s="31" t="s">
        <v>340</v>
      </c>
      <c r="F39" s="2">
        <v>0</v>
      </c>
    </row>
    <row r="40" spans="2:6" ht="14.25" hidden="1" customHeight="1" x14ac:dyDescent="0.2">
      <c r="B40" s="31" t="s">
        <v>339</v>
      </c>
      <c r="F40" s="2">
        <v>0</v>
      </c>
    </row>
    <row r="41" spans="2:6" ht="14.25" hidden="1" customHeight="1" x14ac:dyDescent="0.2">
      <c r="B41" s="32" t="s">
        <v>338</v>
      </c>
      <c r="F41" s="2">
        <f>SUM(F42:F45)</f>
        <v>0</v>
      </c>
    </row>
    <row r="42" spans="2:6" ht="14.25" hidden="1" customHeight="1" x14ac:dyDescent="0.2">
      <c r="B42" s="31" t="s">
        <v>337</v>
      </c>
      <c r="F42" s="2">
        <v>0</v>
      </c>
    </row>
    <row r="43" spans="2:6" ht="14.25" hidden="1" customHeight="1" x14ac:dyDescent="0.2">
      <c r="B43" s="31" t="s">
        <v>330</v>
      </c>
      <c r="F43" s="2">
        <v>0</v>
      </c>
    </row>
    <row r="44" spans="2:6" ht="14.25" hidden="1" customHeight="1" x14ac:dyDescent="0.2">
      <c r="B44" s="31" t="s">
        <v>337</v>
      </c>
      <c r="F44" s="2">
        <v>0</v>
      </c>
    </row>
    <row r="45" spans="2:6" ht="14.25" hidden="1" customHeight="1" x14ac:dyDescent="0.2">
      <c r="B45" s="31" t="s">
        <v>336</v>
      </c>
      <c r="F45" s="2">
        <v>0</v>
      </c>
    </row>
    <row r="46" spans="2:6" ht="14.25" hidden="1" customHeight="1" x14ac:dyDescent="0.2">
      <c r="B46" s="32" t="s">
        <v>335</v>
      </c>
      <c r="F46" s="2">
        <f>SUM(F47:F51)</f>
        <v>0</v>
      </c>
    </row>
    <row r="47" spans="2:6" ht="14.25" hidden="1" customHeight="1" x14ac:dyDescent="0.2">
      <c r="B47" s="31" t="s">
        <v>334</v>
      </c>
      <c r="F47" s="2">
        <v>0</v>
      </c>
    </row>
    <row r="48" spans="2:6" ht="14.25" hidden="1" customHeight="1" x14ac:dyDescent="0.2">
      <c r="B48" s="31" t="s">
        <v>330</v>
      </c>
      <c r="F48" s="2">
        <v>0</v>
      </c>
    </row>
    <row r="49" spans="2:6" ht="14.25" hidden="1" customHeight="1" x14ac:dyDescent="0.2">
      <c r="B49" s="31" t="s">
        <v>334</v>
      </c>
      <c r="F49" s="2">
        <v>0</v>
      </c>
    </row>
    <row r="50" spans="2:6" ht="14.25" hidden="1" customHeight="1" x14ac:dyDescent="0.2">
      <c r="B50" s="31" t="s">
        <v>333</v>
      </c>
      <c r="F50" s="2">
        <v>0</v>
      </c>
    </row>
    <row r="51" spans="2:6" ht="14.25" hidden="1" customHeight="1" x14ac:dyDescent="0.2">
      <c r="B51" s="31" t="s">
        <v>332</v>
      </c>
      <c r="F51" s="2">
        <v>0</v>
      </c>
    </row>
    <row r="52" spans="2:6" ht="14.25" hidden="1" customHeight="1" x14ac:dyDescent="0.2">
      <c r="B52" s="32" t="s">
        <v>331</v>
      </c>
      <c r="F52" s="2">
        <f>SUM(F53:F55)</f>
        <v>0</v>
      </c>
    </row>
    <row r="53" spans="2:6" ht="14.25" hidden="1" customHeight="1" x14ac:dyDescent="0.2">
      <c r="B53" s="31" t="s">
        <v>329</v>
      </c>
      <c r="F53" s="2">
        <v>0</v>
      </c>
    </row>
    <row r="54" spans="2:6" ht="14.25" hidden="1" customHeight="1" x14ac:dyDescent="0.2">
      <c r="B54" s="31" t="s">
        <v>330</v>
      </c>
      <c r="F54" s="2">
        <v>0</v>
      </c>
    </row>
    <row r="55" spans="2:6" ht="14.25" hidden="1" customHeight="1" x14ac:dyDescent="0.2">
      <c r="B55" s="31" t="s">
        <v>329</v>
      </c>
      <c r="F55" s="2">
        <v>0</v>
      </c>
    </row>
    <row r="56" spans="2:6" ht="14.25" hidden="1" customHeight="1" x14ac:dyDescent="0.2">
      <c r="B56" s="32" t="s">
        <v>327</v>
      </c>
      <c r="F56" s="2">
        <f>+F57</f>
        <v>0</v>
      </c>
    </row>
    <row r="57" spans="2:6" ht="14.25" hidden="1" customHeight="1" x14ac:dyDescent="0.2">
      <c r="B57" s="31" t="s">
        <v>328</v>
      </c>
      <c r="F57" s="2">
        <v>0</v>
      </c>
    </row>
    <row r="58" spans="2:6" ht="14.25" hidden="1" customHeight="1" x14ac:dyDescent="0.2">
      <c r="B58" s="31"/>
    </row>
    <row r="59" spans="2:6" ht="14.25" customHeight="1" x14ac:dyDescent="0.2">
      <c r="B59" s="12" t="s">
        <v>220</v>
      </c>
    </row>
    <row r="60" spans="2:6" ht="14.25" hidden="1" customHeight="1" x14ac:dyDescent="0.2">
      <c r="B60" s="32" t="s">
        <v>327</v>
      </c>
      <c r="F60" s="2">
        <f>SUM(F61:F66)</f>
        <v>0</v>
      </c>
    </row>
    <row r="61" spans="2:6" ht="14.25" hidden="1" customHeight="1" x14ac:dyDescent="0.2">
      <c r="B61" s="31" t="s">
        <v>326</v>
      </c>
      <c r="F61" s="2">
        <v>0</v>
      </c>
    </row>
    <row r="62" spans="2:6" ht="14.25" hidden="1" customHeight="1" x14ac:dyDescent="0.2">
      <c r="B62" s="31" t="s">
        <v>308</v>
      </c>
      <c r="C62" s="30"/>
      <c r="D62" s="30"/>
      <c r="F62" s="2">
        <v>0</v>
      </c>
    </row>
    <row r="63" spans="2:6" ht="14.25" hidden="1" customHeight="1" x14ac:dyDescent="0.2">
      <c r="B63" s="31" t="s">
        <v>325</v>
      </c>
      <c r="C63" s="30"/>
      <c r="D63" s="30"/>
      <c r="F63" s="2">
        <v>0</v>
      </c>
    </row>
    <row r="64" spans="2:6" ht="14.25" hidden="1" customHeight="1" x14ac:dyDescent="0.2">
      <c r="B64" s="31" t="s">
        <v>324</v>
      </c>
      <c r="C64" s="30"/>
      <c r="D64" s="30"/>
      <c r="F64" s="2">
        <v>0</v>
      </c>
    </row>
    <row r="65" spans="2:6" ht="14.25" hidden="1" customHeight="1" x14ac:dyDescent="0.2">
      <c r="B65" s="31" t="s">
        <v>323</v>
      </c>
      <c r="C65" s="30"/>
      <c r="D65" s="30"/>
      <c r="F65" s="2">
        <v>0</v>
      </c>
    </row>
    <row r="66" spans="2:6" ht="14.25" hidden="1" customHeight="1" x14ac:dyDescent="0.2">
      <c r="B66" s="31" t="s">
        <v>322</v>
      </c>
      <c r="C66" s="30"/>
      <c r="D66" s="30"/>
      <c r="F66" s="2">
        <v>0</v>
      </c>
    </row>
    <row r="67" spans="2:6" ht="14.25" hidden="1" customHeight="1" x14ac:dyDescent="0.2">
      <c r="B67" s="32" t="s">
        <v>321</v>
      </c>
      <c r="C67" s="30"/>
      <c r="D67" s="30"/>
      <c r="F67" s="2">
        <f>SUM(F68:F70)</f>
        <v>0</v>
      </c>
    </row>
    <row r="68" spans="2:6" ht="14.25" hidden="1" customHeight="1" x14ac:dyDescent="0.2">
      <c r="B68" s="31" t="s">
        <v>320</v>
      </c>
      <c r="C68" s="30"/>
      <c r="D68" s="30"/>
      <c r="F68" s="2">
        <v>0</v>
      </c>
    </row>
    <row r="69" spans="2:6" ht="14.25" hidden="1" customHeight="1" x14ac:dyDescent="0.2">
      <c r="B69" s="31" t="s">
        <v>319</v>
      </c>
      <c r="C69" s="30"/>
      <c r="D69" s="30"/>
      <c r="F69" s="2">
        <v>0</v>
      </c>
    </row>
    <row r="70" spans="2:6" ht="14.25" hidden="1" customHeight="1" x14ac:dyDescent="0.2">
      <c r="B70" s="31" t="s">
        <v>318</v>
      </c>
      <c r="C70" s="30"/>
      <c r="D70" s="30"/>
      <c r="F70" s="2">
        <v>0</v>
      </c>
    </row>
    <row r="71" spans="2:6" ht="14.25" hidden="1" customHeight="1" x14ac:dyDescent="0.2">
      <c r="B71" s="32" t="s">
        <v>317</v>
      </c>
      <c r="C71" s="30"/>
      <c r="D71" s="30"/>
      <c r="F71" s="2">
        <f>SUM(F72)</f>
        <v>0</v>
      </c>
    </row>
    <row r="72" spans="2:6" ht="14.25" hidden="1" customHeight="1" x14ac:dyDescent="0.2">
      <c r="B72" s="31" t="s">
        <v>316</v>
      </c>
      <c r="C72" s="30"/>
      <c r="D72" s="30"/>
      <c r="F72" s="2">
        <v>0</v>
      </c>
    </row>
    <row r="73" spans="2:6" ht="14.25" hidden="1" customHeight="1" x14ac:dyDescent="0.2">
      <c r="B73" s="32" t="s">
        <v>315</v>
      </c>
      <c r="C73" s="38"/>
      <c r="D73" s="30"/>
      <c r="F73" s="2">
        <f>SUM(F74:F75)</f>
        <v>0</v>
      </c>
    </row>
    <row r="74" spans="2:6" ht="14.25" hidden="1" customHeight="1" x14ac:dyDescent="0.2">
      <c r="B74" s="31" t="s">
        <v>314</v>
      </c>
      <c r="C74" s="38"/>
      <c r="D74" s="30"/>
      <c r="F74" s="2">
        <v>0</v>
      </c>
    </row>
    <row r="75" spans="2:6" ht="14.25" hidden="1" customHeight="1" x14ac:dyDescent="0.2">
      <c r="B75" s="31" t="s">
        <v>313</v>
      </c>
      <c r="F75" s="2">
        <v>0</v>
      </c>
    </row>
    <row r="76" spans="2:6" ht="14.25" customHeight="1" x14ac:dyDescent="0.2">
      <c r="B76" s="32" t="s">
        <v>312</v>
      </c>
      <c r="C76" s="38"/>
      <c r="D76" s="30"/>
      <c r="F76" s="2">
        <f>SUM(F77:F81)</f>
        <v>98700000</v>
      </c>
    </row>
    <row r="77" spans="2:6" ht="14.25" hidden="1" customHeight="1" x14ac:dyDescent="0.2">
      <c r="B77" s="31" t="s">
        <v>311</v>
      </c>
      <c r="F77" s="2">
        <v>98700000</v>
      </c>
    </row>
    <row r="78" spans="2:6" ht="14.25" hidden="1" customHeight="1" x14ac:dyDescent="0.2">
      <c r="B78" s="31" t="s">
        <v>310</v>
      </c>
      <c r="F78" s="2">
        <v>0</v>
      </c>
    </row>
    <row r="79" spans="2:6" ht="14.25" hidden="1" customHeight="1" x14ac:dyDescent="0.2">
      <c r="B79" s="31" t="s">
        <v>309</v>
      </c>
      <c r="F79" s="2">
        <v>0</v>
      </c>
    </row>
    <row r="80" spans="2:6" ht="14.25" hidden="1" customHeight="1" x14ac:dyDescent="0.2">
      <c r="B80" s="31" t="s">
        <v>308</v>
      </c>
      <c r="F80" s="2">
        <v>0</v>
      </c>
    </row>
    <row r="81" spans="2:6" ht="14.25" hidden="1" customHeight="1" x14ac:dyDescent="0.2">
      <c r="B81" s="31" t="s">
        <v>214</v>
      </c>
      <c r="F81" s="2">
        <v>0</v>
      </c>
    </row>
    <row r="82" spans="2:6" ht="14.25" hidden="1" customHeight="1" x14ac:dyDescent="0.2">
      <c r="B82" s="32" t="s">
        <v>307</v>
      </c>
      <c r="C82" s="38"/>
      <c r="D82" s="30"/>
      <c r="F82" s="2">
        <f>SUM(F83:F84)</f>
        <v>0</v>
      </c>
    </row>
    <row r="83" spans="2:6" ht="14.25" hidden="1" customHeight="1" x14ac:dyDescent="0.2">
      <c r="B83" s="31" t="s">
        <v>307</v>
      </c>
      <c r="C83" s="38"/>
      <c r="D83" s="30"/>
      <c r="F83" s="2">
        <v>0</v>
      </c>
    </row>
    <row r="84" spans="2:6" ht="14.25" hidden="1" customHeight="1" x14ac:dyDescent="0.2">
      <c r="B84" s="31" t="s">
        <v>214</v>
      </c>
      <c r="F84" s="2">
        <v>0</v>
      </c>
    </row>
    <row r="85" spans="2:6" ht="14.25" hidden="1" customHeight="1" x14ac:dyDescent="0.2">
      <c r="B85" s="32" t="s">
        <v>161</v>
      </c>
      <c r="C85" s="30"/>
      <c r="D85" s="30"/>
      <c r="F85" s="2">
        <f>SUM(F86:F87)</f>
        <v>0</v>
      </c>
    </row>
    <row r="86" spans="2:6" ht="14.25" hidden="1" customHeight="1" x14ac:dyDescent="0.2">
      <c r="B86" s="31" t="s">
        <v>161</v>
      </c>
      <c r="C86" s="30"/>
      <c r="D86" s="30"/>
      <c r="F86" s="2">
        <v>0</v>
      </c>
    </row>
    <row r="87" spans="2:6" ht="14.25" hidden="1" customHeight="1" x14ac:dyDescent="0.2">
      <c r="B87" s="31" t="s">
        <v>306</v>
      </c>
      <c r="C87" s="30"/>
      <c r="D87" s="30"/>
      <c r="F87" s="2">
        <v>0</v>
      </c>
    </row>
    <row r="88" spans="2:6" ht="14.25" hidden="1" customHeight="1" x14ac:dyDescent="0.2">
      <c r="B88" s="31" t="s">
        <v>116</v>
      </c>
      <c r="C88" s="30"/>
      <c r="D88" s="30"/>
      <c r="F88" s="2">
        <v>0</v>
      </c>
    </row>
    <row r="89" spans="2:6" ht="14.25" hidden="1" customHeight="1" x14ac:dyDescent="0.2">
      <c r="B89" s="13" t="s">
        <v>305</v>
      </c>
      <c r="F89" s="2">
        <f>SUM(F90:F90)</f>
        <v>0</v>
      </c>
    </row>
    <row r="90" spans="2:6" ht="14.25" hidden="1" customHeight="1" x14ac:dyDescent="0.2">
      <c r="B90" s="31" t="s">
        <v>305</v>
      </c>
      <c r="F90" s="2">
        <v>0</v>
      </c>
    </row>
    <row r="91" spans="2:6" ht="14.25" customHeight="1" x14ac:dyDescent="0.2">
      <c r="B91" s="13" t="s">
        <v>304</v>
      </c>
      <c r="C91" s="30"/>
      <c r="D91" s="30"/>
      <c r="F91" s="2">
        <f>SUM(F92:F124)</f>
        <v>4169853.18</v>
      </c>
    </row>
    <row r="92" spans="2:6" ht="14.25" hidden="1" customHeight="1" x14ac:dyDescent="0.2">
      <c r="B92" s="33" t="s">
        <v>303</v>
      </c>
      <c r="F92" s="2">
        <v>4169853.18</v>
      </c>
    </row>
    <row r="93" spans="2:6" ht="14.25" hidden="1" customHeight="1" x14ac:dyDescent="0.2">
      <c r="B93" s="33" t="s">
        <v>302</v>
      </c>
      <c r="F93" s="2">
        <v>0</v>
      </c>
    </row>
    <row r="94" spans="2:6" ht="14.25" hidden="1" customHeight="1" x14ac:dyDescent="0.2">
      <c r="B94" s="33" t="s">
        <v>301</v>
      </c>
      <c r="F94" s="2">
        <v>0</v>
      </c>
    </row>
    <row r="95" spans="2:6" ht="14.25" hidden="1" customHeight="1" x14ac:dyDescent="0.2">
      <c r="B95" s="33" t="s">
        <v>300</v>
      </c>
      <c r="F95" s="2">
        <v>0</v>
      </c>
    </row>
    <row r="96" spans="2:6" ht="14.25" hidden="1" customHeight="1" x14ac:dyDescent="0.2">
      <c r="B96" s="33" t="s">
        <v>299</v>
      </c>
      <c r="F96" s="2">
        <v>0</v>
      </c>
    </row>
    <row r="97" spans="2:6" ht="14.25" hidden="1" customHeight="1" x14ac:dyDescent="0.2">
      <c r="B97" s="31" t="s">
        <v>298</v>
      </c>
      <c r="F97" s="2">
        <v>0</v>
      </c>
    </row>
    <row r="98" spans="2:6" ht="14.25" hidden="1" customHeight="1" x14ac:dyDescent="0.2">
      <c r="B98" s="33" t="s">
        <v>297</v>
      </c>
      <c r="F98" s="2">
        <v>0</v>
      </c>
    </row>
    <row r="99" spans="2:6" ht="14.25" hidden="1" customHeight="1" x14ac:dyDescent="0.2">
      <c r="B99" s="33" t="s">
        <v>296</v>
      </c>
      <c r="F99" s="2">
        <v>0</v>
      </c>
    </row>
    <row r="100" spans="2:6" ht="14.25" hidden="1" customHeight="1" x14ac:dyDescent="0.2">
      <c r="B100" s="33" t="s">
        <v>295</v>
      </c>
      <c r="F100" s="2">
        <v>0</v>
      </c>
    </row>
    <row r="101" spans="2:6" ht="14.25" hidden="1" customHeight="1" x14ac:dyDescent="0.2">
      <c r="B101" s="33" t="s">
        <v>294</v>
      </c>
      <c r="F101" s="2">
        <v>0</v>
      </c>
    </row>
    <row r="102" spans="2:6" ht="14.25" hidden="1" customHeight="1" x14ac:dyDescent="0.2">
      <c r="B102" s="33" t="s">
        <v>293</v>
      </c>
      <c r="F102" s="2">
        <v>0</v>
      </c>
    </row>
    <row r="103" spans="2:6" ht="14.25" hidden="1" customHeight="1" x14ac:dyDescent="0.2">
      <c r="B103" s="33" t="s">
        <v>292</v>
      </c>
      <c r="F103" s="2">
        <v>0</v>
      </c>
    </row>
    <row r="104" spans="2:6" ht="14.25" hidden="1" customHeight="1" x14ac:dyDescent="0.2">
      <c r="B104" s="33" t="s">
        <v>291</v>
      </c>
      <c r="F104" s="2">
        <v>0</v>
      </c>
    </row>
    <row r="105" spans="2:6" ht="14.25" hidden="1" customHeight="1" x14ac:dyDescent="0.2">
      <c r="B105" s="33" t="s">
        <v>290</v>
      </c>
      <c r="F105" s="2">
        <v>0</v>
      </c>
    </row>
    <row r="106" spans="2:6" ht="14.25" hidden="1" customHeight="1" x14ac:dyDescent="0.2">
      <c r="B106" s="33" t="s">
        <v>289</v>
      </c>
      <c r="F106" s="2">
        <v>0</v>
      </c>
    </row>
    <row r="107" spans="2:6" ht="14.25" hidden="1" customHeight="1" x14ac:dyDescent="0.2">
      <c r="B107" s="33" t="s">
        <v>288</v>
      </c>
      <c r="F107" s="2">
        <v>0</v>
      </c>
    </row>
    <row r="108" spans="2:6" ht="14.25" hidden="1" customHeight="1" x14ac:dyDescent="0.2">
      <c r="B108" s="31" t="s">
        <v>287</v>
      </c>
      <c r="F108" s="2">
        <v>0</v>
      </c>
    </row>
    <row r="109" spans="2:6" ht="14.25" hidden="1" customHeight="1" x14ac:dyDescent="0.2">
      <c r="B109" s="31" t="s">
        <v>286</v>
      </c>
      <c r="F109" s="2">
        <v>0</v>
      </c>
    </row>
    <row r="110" spans="2:6" ht="14.25" hidden="1" customHeight="1" x14ac:dyDescent="0.2">
      <c r="B110" s="33" t="s">
        <v>285</v>
      </c>
      <c r="F110" s="2">
        <v>0</v>
      </c>
    </row>
    <row r="111" spans="2:6" ht="14.25" hidden="1" customHeight="1" x14ac:dyDescent="0.2">
      <c r="B111" s="33" t="s">
        <v>284</v>
      </c>
      <c r="F111" s="2">
        <v>0</v>
      </c>
    </row>
    <row r="112" spans="2:6" ht="14.25" hidden="1" customHeight="1" x14ac:dyDescent="0.2">
      <c r="B112" s="33" t="s">
        <v>283</v>
      </c>
      <c r="F112" s="2">
        <v>0</v>
      </c>
    </row>
    <row r="113" spans="2:6" ht="14.25" hidden="1" customHeight="1" x14ac:dyDescent="0.2">
      <c r="B113" s="33" t="s">
        <v>282</v>
      </c>
      <c r="F113" s="2">
        <v>0</v>
      </c>
    </row>
    <row r="114" spans="2:6" ht="14.25" hidden="1" customHeight="1" x14ac:dyDescent="0.2">
      <c r="B114" s="33" t="s">
        <v>281</v>
      </c>
      <c r="F114" s="2">
        <v>0</v>
      </c>
    </row>
    <row r="115" spans="2:6" ht="14.25" hidden="1" customHeight="1" x14ac:dyDescent="0.2">
      <c r="B115" s="33" t="s">
        <v>280</v>
      </c>
      <c r="F115" s="2">
        <v>0</v>
      </c>
    </row>
    <row r="116" spans="2:6" ht="14.25" hidden="1" customHeight="1" x14ac:dyDescent="0.2">
      <c r="B116" s="33" t="s">
        <v>279</v>
      </c>
      <c r="F116" s="2">
        <v>0</v>
      </c>
    </row>
    <row r="117" spans="2:6" ht="14.25" hidden="1" customHeight="1" x14ac:dyDescent="0.2">
      <c r="B117" s="33" t="s">
        <v>278</v>
      </c>
      <c r="F117" s="2">
        <v>0</v>
      </c>
    </row>
    <row r="118" spans="2:6" ht="14.25" hidden="1" customHeight="1" x14ac:dyDescent="0.2">
      <c r="B118" s="33" t="s">
        <v>277</v>
      </c>
      <c r="F118" s="2">
        <v>0</v>
      </c>
    </row>
    <row r="119" spans="2:6" ht="14.25" hidden="1" customHeight="1" x14ac:dyDescent="0.2">
      <c r="B119" s="33" t="s">
        <v>276</v>
      </c>
      <c r="F119" s="2">
        <v>0</v>
      </c>
    </row>
    <row r="120" spans="2:6" ht="14.25" hidden="1" customHeight="1" x14ac:dyDescent="0.2">
      <c r="B120" s="33" t="s">
        <v>275</v>
      </c>
      <c r="F120" s="2">
        <v>0</v>
      </c>
    </row>
    <row r="121" spans="2:6" ht="14.25" hidden="1" customHeight="1" x14ac:dyDescent="0.2">
      <c r="B121" s="33" t="s">
        <v>274</v>
      </c>
      <c r="F121" s="2">
        <v>0</v>
      </c>
    </row>
    <row r="122" spans="2:6" ht="14.25" hidden="1" customHeight="1" x14ac:dyDescent="0.2">
      <c r="B122" s="33" t="s">
        <v>273</v>
      </c>
      <c r="F122" s="2">
        <v>0</v>
      </c>
    </row>
    <row r="123" spans="2:6" ht="14.25" hidden="1" customHeight="1" x14ac:dyDescent="0.2">
      <c r="B123" s="33" t="s">
        <v>272</v>
      </c>
      <c r="F123" s="2">
        <v>0</v>
      </c>
    </row>
    <row r="124" spans="2:6" ht="14.25" hidden="1" customHeight="1" x14ac:dyDescent="0.2">
      <c r="B124" s="33" t="s">
        <v>271</v>
      </c>
      <c r="F124" s="2">
        <v>0</v>
      </c>
    </row>
    <row r="125" spans="2:6" ht="14.25" hidden="1" customHeight="1" x14ac:dyDescent="0.2">
      <c r="B125" s="17" t="s">
        <v>270</v>
      </c>
      <c r="F125" s="2">
        <f>+F126</f>
        <v>0</v>
      </c>
    </row>
    <row r="126" spans="2:6" ht="14.25" hidden="1" customHeight="1" x14ac:dyDescent="0.2">
      <c r="B126" s="17" t="s">
        <v>270</v>
      </c>
      <c r="F126" s="2">
        <v>0</v>
      </c>
    </row>
    <row r="127" spans="2:6" ht="14.25" hidden="1" customHeight="1" x14ac:dyDescent="0.2">
      <c r="B127" s="13" t="s">
        <v>269</v>
      </c>
      <c r="C127" s="30"/>
      <c r="D127" s="30"/>
      <c r="F127" s="2">
        <f>SUM(F128:F130)</f>
        <v>0</v>
      </c>
    </row>
    <row r="128" spans="2:6" ht="14.25" hidden="1" customHeight="1" x14ac:dyDescent="0.2">
      <c r="B128" s="33" t="s">
        <v>268</v>
      </c>
      <c r="F128" s="2">
        <v>0</v>
      </c>
    </row>
    <row r="129" spans="2:6" ht="14.25" hidden="1" customHeight="1" x14ac:dyDescent="0.2">
      <c r="B129" s="33" t="s">
        <v>267</v>
      </c>
      <c r="F129" s="2">
        <v>0</v>
      </c>
    </row>
    <row r="130" spans="2:6" ht="14.25" hidden="1" customHeight="1" x14ac:dyDescent="0.2">
      <c r="B130" s="33" t="s">
        <v>266</v>
      </c>
      <c r="F130" s="2">
        <v>0</v>
      </c>
    </row>
    <row r="131" spans="2:6" ht="14.25" hidden="1" customHeight="1" x14ac:dyDescent="0.2">
      <c r="B131" s="13" t="s">
        <v>265</v>
      </c>
      <c r="F131" s="2">
        <f>SUM(F132)</f>
        <v>0</v>
      </c>
    </row>
    <row r="132" spans="2:6" ht="14.25" hidden="1" customHeight="1" x14ac:dyDescent="0.2">
      <c r="B132" s="33" t="s">
        <v>264</v>
      </c>
      <c r="F132" s="2">
        <v>0</v>
      </c>
    </row>
    <row r="133" spans="2:6" ht="14.25" customHeight="1" x14ac:dyDescent="0.2">
      <c r="B133" s="13" t="s">
        <v>263</v>
      </c>
      <c r="F133" s="2">
        <f>SUM(F134:F142)</f>
        <v>6157284.7199999997</v>
      </c>
    </row>
    <row r="134" spans="2:6" ht="14.25" hidden="1" customHeight="1" x14ac:dyDescent="0.2">
      <c r="B134" s="33" t="s">
        <v>262</v>
      </c>
      <c r="F134" s="2">
        <v>5987950.5800000001</v>
      </c>
    </row>
    <row r="135" spans="2:6" ht="14.25" hidden="1" customHeight="1" x14ac:dyDescent="0.2">
      <c r="B135" s="33" t="s">
        <v>261</v>
      </c>
      <c r="F135" s="2">
        <v>0</v>
      </c>
    </row>
    <row r="136" spans="2:6" ht="14.25" hidden="1" customHeight="1" x14ac:dyDescent="0.2">
      <c r="B136" s="33" t="s">
        <v>260</v>
      </c>
      <c r="F136" s="2">
        <v>0</v>
      </c>
    </row>
    <row r="137" spans="2:6" ht="14.25" hidden="1" customHeight="1" x14ac:dyDescent="0.2">
      <c r="B137" s="33" t="s">
        <v>259</v>
      </c>
      <c r="F137" s="2">
        <v>0</v>
      </c>
    </row>
    <row r="138" spans="2:6" ht="14.25" hidden="1" customHeight="1" x14ac:dyDescent="0.2">
      <c r="B138" s="33" t="s">
        <v>258</v>
      </c>
      <c r="F138" s="2">
        <v>169334.14</v>
      </c>
    </row>
    <row r="139" spans="2:6" ht="14.25" hidden="1" customHeight="1" x14ac:dyDescent="0.2">
      <c r="B139" s="33" t="s">
        <v>257</v>
      </c>
      <c r="F139" s="2">
        <v>0</v>
      </c>
    </row>
    <row r="140" spans="2:6" ht="14.25" hidden="1" customHeight="1" x14ac:dyDescent="0.2">
      <c r="B140" s="31" t="s">
        <v>256</v>
      </c>
      <c r="F140" s="2">
        <v>0</v>
      </c>
    </row>
    <row r="141" spans="2:6" ht="14.25" hidden="1" customHeight="1" x14ac:dyDescent="0.2">
      <c r="B141" s="33" t="s">
        <v>255</v>
      </c>
      <c r="F141" s="2">
        <v>0</v>
      </c>
    </row>
    <row r="142" spans="2:6" ht="14.25" hidden="1" customHeight="1" x14ac:dyDescent="0.2">
      <c r="B142" s="33" t="s">
        <v>254</v>
      </c>
      <c r="F142" s="2">
        <v>0</v>
      </c>
    </row>
    <row r="143" spans="2:6" ht="14.25" customHeight="1" x14ac:dyDescent="0.2">
      <c r="B143" s="13" t="s">
        <v>253</v>
      </c>
      <c r="F143" s="2">
        <f>SUM(F144:F146)</f>
        <v>442519.56</v>
      </c>
    </row>
    <row r="144" spans="2:6" ht="14.25" hidden="1" customHeight="1" x14ac:dyDescent="0.2">
      <c r="B144" s="33" t="s">
        <v>252</v>
      </c>
      <c r="F144" s="2">
        <v>0</v>
      </c>
    </row>
    <row r="145" spans="2:6" ht="14.25" hidden="1" customHeight="1" x14ac:dyDescent="0.2">
      <c r="B145" s="33" t="s">
        <v>251</v>
      </c>
      <c r="F145" s="2">
        <v>442519.56</v>
      </c>
    </row>
    <row r="146" spans="2:6" ht="14.25" hidden="1" customHeight="1" x14ac:dyDescent="0.2">
      <c r="B146" s="33" t="s">
        <v>250</v>
      </c>
      <c r="F146" s="2">
        <v>0</v>
      </c>
    </row>
    <row r="147" spans="2:6" ht="14.25" hidden="1" customHeight="1" x14ac:dyDescent="0.2">
      <c r="B147" s="13" t="s">
        <v>249</v>
      </c>
      <c r="F147" s="2">
        <f>SUM(F148)</f>
        <v>0</v>
      </c>
    </row>
    <row r="148" spans="2:6" ht="14.25" hidden="1" customHeight="1" x14ac:dyDescent="0.2">
      <c r="B148" s="31" t="s">
        <v>248</v>
      </c>
      <c r="F148" s="2">
        <v>0</v>
      </c>
    </row>
    <row r="149" spans="2:6" ht="14.25" hidden="1" customHeight="1" x14ac:dyDescent="0.2">
      <c r="B149" s="13" t="s">
        <v>247</v>
      </c>
      <c r="F149" s="2">
        <f>SUM(F150)</f>
        <v>0</v>
      </c>
    </row>
    <row r="150" spans="2:6" ht="14.25" hidden="1" customHeight="1" x14ac:dyDescent="0.2">
      <c r="B150" s="33" t="s">
        <v>247</v>
      </c>
      <c r="F150" s="2">
        <v>0</v>
      </c>
    </row>
    <row r="151" spans="2:6" ht="14.25" customHeight="1" x14ac:dyDescent="0.2">
      <c r="B151" s="13" t="s">
        <v>242</v>
      </c>
      <c r="C151" s="30"/>
      <c r="D151" s="30"/>
      <c r="F151" s="2">
        <f>SUM(F152:F164)</f>
        <v>152571.85999999999</v>
      </c>
    </row>
    <row r="152" spans="2:6" ht="14.25" hidden="1" customHeight="1" x14ac:dyDescent="0.2">
      <c r="B152" s="33" t="s">
        <v>246</v>
      </c>
      <c r="F152" s="2">
        <v>80666.67</v>
      </c>
    </row>
    <row r="153" spans="2:6" ht="14.25" hidden="1" customHeight="1" x14ac:dyDescent="0.2">
      <c r="B153" s="33" t="s">
        <v>245</v>
      </c>
      <c r="F153" s="2">
        <v>0</v>
      </c>
    </row>
    <row r="154" spans="2:6" ht="14.25" hidden="1" customHeight="1" x14ac:dyDescent="0.2">
      <c r="B154" s="33" t="s">
        <v>244</v>
      </c>
      <c r="F154" s="2">
        <v>8019.7</v>
      </c>
    </row>
    <row r="155" spans="2:6" ht="14.25" hidden="1" customHeight="1" x14ac:dyDescent="0.2">
      <c r="B155" s="33" t="s">
        <v>243</v>
      </c>
      <c r="F155" s="2">
        <v>0</v>
      </c>
    </row>
    <row r="156" spans="2:6" ht="14.25" hidden="1" customHeight="1" x14ac:dyDescent="0.2">
      <c r="B156" s="33" t="s">
        <v>242</v>
      </c>
      <c r="F156" s="2">
        <v>0</v>
      </c>
    </row>
    <row r="157" spans="2:6" ht="14.25" hidden="1" customHeight="1" x14ac:dyDescent="0.2">
      <c r="B157" s="33" t="s">
        <v>241</v>
      </c>
      <c r="F157" s="2">
        <v>4302.16</v>
      </c>
    </row>
    <row r="158" spans="2:6" ht="14.25" hidden="1" customHeight="1" x14ac:dyDescent="0.2">
      <c r="B158" s="33" t="s">
        <v>240</v>
      </c>
      <c r="F158" s="2">
        <v>59583.33</v>
      </c>
    </row>
    <row r="159" spans="2:6" ht="14.25" hidden="1" customHeight="1" x14ac:dyDescent="0.2">
      <c r="B159" s="33" t="s">
        <v>125</v>
      </c>
      <c r="F159" s="2">
        <v>0</v>
      </c>
    </row>
    <row r="160" spans="2:6" ht="14.25" hidden="1" customHeight="1" x14ac:dyDescent="0.2">
      <c r="B160" s="33" t="s">
        <v>239</v>
      </c>
      <c r="F160" s="2">
        <v>0</v>
      </c>
    </row>
    <row r="161" spans="2:6" ht="14.25" hidden="1" customHeight="1" x14ac:dyDescent="0.2">
      <c r="B161" s="33" t="s">
        <v>238</v>
      </c>
      <c r="F161" s="2">
        <v>0</v>
      </c>
    </row>
    <row r="162" spans="2:6" ht="14.25" hidden="1" customHeight="1" x14ac:dyDescent="0.2">
      <c r="B162" s="33" t="s">
        <v>237</v>
      </c>
      <c r="F162" s="2">
        <v>0</v>
      </c>
    </row>
    <row r="163" spans="2:6" ht="14.25" hidden="1" customHeight="1" x14ac:dyDescent="0.2">
      <c r="B163" s="33" t="s">
        <v>236</v>
      </c>
      <c r="F163" s="2">
        <v>0</v>
      </c>
    </row>
    <row r="164" spans="2:6" ht="14.25" hidden="1" customHeight="1" x14ac:dyDescent="0.2">
      <c r="B164" s="33" t="s">
        <v>235</v>
      </c>
      <c r="F164" s="2">
        <v>0</v>
      </c>
    </row>
    <row r="165" spans="2:6" ht="14.25" hidden="1" customHeight="1" x14ac:dyDescent="0.2">
      <c r="B165" s="33"/>
    </row>
    <row r="166" spans="2:6" ht="14.25" customHeight="1" x14ac:dyDescent="0.2">
      <c r="B166" s="13" t="s">
        <v>234</v>
      </c>
      <c r="C166" s="30"/>
      <c r="D166" s="30"/>
      <c r="F166" s="2">
        <f>SUM(F167:F173)</f>
        <v>10.41</v>
      </c>
    </row>
    <row r="167" spans="2:6" ht="14.25" hidden="1" customHeight="1" x14ac:dyDescent="0.2">
      <c r="B167" s="33" t="s">
        <v>233</v>
      </c>
      <c r="F167" s="2">
        <v>10.41</v>
      </c>
    </row>
    <row r="168" spans="2:6" ht="14.25" hidden="1" customHeight="1" x14ac:dyDescent="0.2">
      <c r="B168" s="33" t="s">
        <v>232</v>
      </c>
      <c r="F168" s="2">
        <v>0</v>
      </c>
    </row>
    <row r="169" spans="2:6" ht="14.25" hidden="1" customHeight="1" x14ac:dyDescent="0.2">
      <c r="B169" s="33" t="s">
        <v>231</v>
      </c>
      <c r="F169" s="2">
        <v>0</v>
      </c>
    </row>
    <row r="170" spans="2:6" ht="14.25" hidden="1" customHeight="1" x14ac:dyDescent="0.2">
      <c r="B170" s="33" t="s">
        <v>230</v>
      </c>
      <c r="F170" s="2">
        <v>0</v>
      </c>
    </row>
    <row r="171" spans="2:6" ht="14.25" hidden="1" customHeight="1" x14ac:dyDescent="0.2">
      <c r="B171" s="33" t="s">
        <v>229</v>
      </c>
      <c r="F171" s="2">
        <v>0</v>
      </c>
    </row>
    <row r="172" spans="2:6" ht="14.25" hidden="1" customHeight="1" x14ac:dyDescent="0.2">
      <c r="B172" s="37" t="s">
        <v>229</v>
      </c>
      <c r="C172" s="36"/>
      <c r="D172" s="36"/>
      <c r="E172" s="36"/>
      <c r="F172" s="2">
        <v>0</v>
      </c>
    </row>
    <row r="173" spans="2:6" ht="14.25" hidden="1" customHeight="1" x14ac:dyDescent="0.2">
      <c r="B173" s="33" t="s">
        <v>228</v>
      </c>
      <c r="F173" s="2">
        <v>0</v>
      </c>
    </row>
    <row r="174" spans="2:6" ht="14.25" hidden="1" customHeight="1" x14ac:dyDescent="0.2">
      <c r="B174" s="35" t="s">
        <v>227</v>
      </c>
    </row>
    <row r="175" spans="2:6" ht="14.25" hidden="1" customHeight="1" x14ac:dyDescent="0.2">
      <c r="B175" s="34" t="s">
        <v>226</v>
      </c>
      <c r="F175" s="2">
        <f>SUM(F176:F180)</f>
        <v>0</v>
      </c>
    </row>
    <row r="176" spans="2:6" ht="14.25" hidden="1" customHeight="1" x14ac:dyDescent="0.2">
      <c r="B176" s="33" t="s">
        <v>225</v>
      </c>
      <c r="F176" s="2">
        <v>0</v>
      </c>
    </row>
    <row r="177" spans="2:6" ht="14.25" hidden="1" customHeight="1" x14ac:dyDescent="0.2">
      <c r="B177" s="33" t="s">
        <v>224</v>
      </c>
      <c r="F177" s="2">
        <v>0</v>
      </c>
    </row>
    <row r="178" spans="2:6" ht="14.25" hidden="1" customHeight="1" x14ac:dyDescent="0.2">
      <c r="B178" s="33" t="s">
        <v>223</v>
      </c>
      <c r="F178" s="2">
        <v>0</v>
      </c>
    </row>
    <row r="179" spans="2:6" ht="14.25" hidden="1" customHeight="1" x14ac:dyDescent="0.2">
      <c r="B179" s="33" t="s">
        <v>189</v>
      </c>
      <c r="F179" s="2">
        <v>0</v>
      </c>
    </row>
    <row r="180" spans="2:6" ht="14.25" hidden="1" customHeight="1" x14ac:dyDescent="0.2">
      <c r="B180" s="33" t="s">
        <v>222</v>
      </c>
      <c r="F180" s="2">
        <v>0</v>
      </c>
    </row>
    <row r="181" spans="2:6" ht="14.25" customHeight="1" x14ac:dyDescent="0.2">
      <c r="B181" s="29" t="s">
        <v>199</v>
      </c>
      <c r="F181" s="11">
        <f>F11+F27+F34+F41+F46+F52+F60+F67+F71+F73+F76+F85+F89+F91+F127+F131+F133+F143+F147+F149+F151+F166+F175+F38+F82+F125+F32+F56</f>
        <v>150313816.83000001</v>
      </c>
    </row>
    <row r="182" spans="2:6" ht="14.25" customHeight="1" x14ac:dyDescent="0.2">
      <c r="B182" s="29"/>
    </row>
    <row r="183" spans="2:6" ht="14.25" customHeight="1" x14ac:dyDescent="0.2">
      <c r="B183" s="5" t="s">
        <v>100</v>
      </c>
    </row>
    <row r="184" spans="2:6" ht="14.25" customHeight="1" x14ac:dyDescent="0.2">
      <c r="B184" s="13" t="s">
        <v>221</v>
      </c>
    </row>
    <row r="185" spans="2:6" ht="14.25" customHeight="1" x14ac:dyDescent="0.2">
      <c r="B185" s="12" t="s">
        <v>220</v>
      </c>
    </row>
    <row r="186" spans="2:6" ht="14.25" customHeight="1" x14ac:dyDescent="0.2">
      <c r="B186" s="32" t="s">
        <v>219</v>
      </c>
      <c r="C186" s="30"/>
      <c r="D186" s="30"/>
      <c r="F186" s="2">
        <f>SUM(F187:F193)</f>
        <v>51927320.340000004</v>
      </c>
    </row>
    <row r="187" spans="2:6" ht="14.25" hidden="1" customHeight="1" x14ac:dyDescent="0.2">
      <c r="B187" s="31" t="s">
        <v>218</v>
      </c>
      <c r="C187" s="30"/>
      <c r="D187" s="30"/>
      <c r="F187" s="2">
        <v>52000000</v>
      </c>
    </row>
    <row r="188" spans="2:6" ht="14.25" hidden="1" customHeight="1" x14ac:dyDescent="0.2">
      <c r="B188" s="31" t="s">
        <v>217</v>
      </c>
      <c r="C188" s="30"/>
      <c r="D188" s="30"/>
      <c r="F188" s="2">
        <v>0</v>
      </c>
    </row>
    <row r="189" spans="2:6" ht="14.25" hidden="1" customHeight="1" x14ac:dyDescent="0.2">
      <c r="B189" s="31" t="s">
        <v>216</v>
      </c>
      <c r="C189" s="30"/>
      <c r="D189" s="30"/>
      <c r="F189" s="2">
        <v>0</v>
      </c>
    </row>
    <row r="190" spans="2:6" ht="14.25" hidden="1" customHeight="1" x14ac:dyDescent="0.2">
      <c r="B190" s="31" t="s">
        <v>215</v>
      </c>
      <c r="C190" s="30"/>
      <c r="D190" s="30"/>
      <c r="F190" s="2">
        <v>0</v>
      </c>
    </row>
    <row r="191" spans="2:6" ht="14.25" hidden="1" customHeight="1" x14ac:dyDescent="0.2">
      <c r="B191" s="31" t="s">
        <v>214</v>
      </c>
      <c r="C191" s="30"/>
      <c r="D191" s="30"/>
      <c r="F191" s="2">
        <v>0</v>
      </c>
    </row>
    <row r="192" spans="2:6" ht="14.25" hidden="1" customHeight="1" x14ac:dyDescent="0.2">
      <c r="B192" s="31" t="s">
        <v>213</v>
      </c>
      <c r="C192" s="30"/>
      <c r="D192" s="30"/>
      <c r="F192" s="2">
        <v>-72679.66</v>
      </c>
    </row>
    <row r="193" spans="2:6" ht="14.25" hidden="1" customHeight="1" x14ac:dyDescent="0.2">
      <c r="B193" s="31" t="s">
        <v>212</v>
      </c>
      <c r="C193" s="30"/>
      <c r="D193" s="30"/>
      <c r="F193" s="2">
        <v>0</v>
      </c>
    </row>
    <row r="194" spans="2:6" ht="14.25" customHeight="1" x14ac:dyDescent="0.2">
      <c r="B194" s="32" t="s">
        <v>211</v>
      </c>
      <c r="C194" s="30"/>
      <c r="D194" s="30"/>
      <c r="F194" s="2">
        <f>SUM(F195)</f>
        <v>286459.58</v>
      </c>
    </row>
    <row r="195" spans="2:6" ht="14.25" hidden="1" customHeight="1" x14ac:dyDescent="0.2">
      <c r="B195" s="31" t="s">
        <v>210</v>
      </c>
      <c r="F195" s="2">
        <v>286459.58</v>
      </c>
    </row>
    <row r="196" spans="2:6" ht="14.25" hidden="1" customHeight="1" x14ac:dyDescent="0.2">
      <c r="B196" s="32" t="s">
        <v>209</v>
      </c>
      <c r="F196" s="2">
        <f>SUM(F197:F198)</f>
        <v>0</v>
      </c>
    </row>
    <row r="197" spans="2:6" ht="14.25" hidden="1" customHeight="1" x14ac:dyDescent="0.2">
      <c r="B197" s="31" t="s">
        <v>208</v>
      </c>
      <c r="C197" s="30"/>
      <c r="D197" s="30"/>
      <c r="F197" s="2">
        <v>0</v>
      </c>
    </row>
    <row r="198" spans="2:6" ht="14.25" hidden="1" customHeight="1" x14ac:dyDescent="0.2">
      <c r="B198" s="31" t="s">
        <v>207</v>
      </c>
      <c r="C198" s="30"/>
      <c r="D198" s="30"/>
      <c r="F198" s="2">
        <v>0</v>
      </c>
    </row>
    <row r="199" spans="2:6" ht="14.25" hidden="1" customHeight="1" x14ac:dyDescent="0.2">
      <c r="B199" s="12" t="s">
        <v>206</v>
      </c>
      <c r="C199" s="30"/>
      <c r="D199" s="30"/>
    </row>
    <row r="200" spans="2:6" ht="14.25" hidden="1" customHeight="1" x14ac:dyDescent="0.2">
      <c r="B200" s="32" t="s">
        <v>205</v>
      </c>
      <c r="C200" s="30"/>
      <c r="D200" s="30"/>
      <c r="F200" s="2">
        <f>+SUM(F201:F202)</f>
        <v>0</v>
      </c>
    </row>
    <row r="201" spans="2:6" ht="14.25" hidden="1" customHeight="1" x14ac:dyDescent="0.2">
      <c r="B201" s="31" t="s">
        <v>204</v>
      </c>
      <c r="C201" s="30"/>
      <c r="D201" s="30"/>
      <c r="F201" s="2">
        <v>0</v>
      </c>
    </row>
    <row r="202" spans="2:6" ht="14.25" hidden="1" customHeight="1" x14ac:dyDescent="0.2">
      <c r="B202" s="31" t="s">
        <v>203</v>
      </c>
      <c r="C202" s="30"/>
      <c r="D202" s="30"/>
      <c r="F202" s="2">
        <v>0</v>
      </c>
    </row>
    <row r="203" spans="2:6" ht="14.25" hidden="1" customHeight="1" x14ac:dyDescent="0.2">
      <c r="B203" s="13" t="s">
        <v>202</v>
      </c>
      <c r="C203" s="30"/>
      <c r="D203" s="30"/>
      <c r="F203" s="2">
        <f>SUM(F204:F206)</f>
        <v>0</v>
      </c>
    </row>
    <row r="204" spans="2:6" ht="14.25" hidden="1" customHeight="1" x14ac:dyDescent="0.2">
      <c r="B204" s="12" t="s">
        <v>96</v>
      </c>
      <c r="F204" s="2">
        <v>0</v>
      </c>
    </row>
    <row r="205" spans="2:6" ht="14.25" hidden="1" customHeight="1" x14ac:dyDescent="0.2">
      <c r="B205" s="12" t="s">
        <v>201</v>
      </c>
      <c r="F205" s="2">
        <v>0</v>
      </c>
    </row>
    <row r="206" spans="2:6" ht="14.25" hidden="1" customHeight="1" x14ac:dyDescent="0.2">
      <c r="B206" s="12" t="s">
        <v>200</v>
      </c>
      <c r="F206" s="2">
        <v>0</v>
      </c>
    </row>
    <row r="207" spans="2:6" ht="14.25" customHeight="1" x14ac:dyDescent="0.2">
      <c r="B207" s="29" t="s">
        <v>199</v>
      </c>
      <c r="F207" s="11">
        <f>F194+F203+F196+F186+F200</f>
        <v>52213779.920000002</v>
      </c>
    </row>
    <row r="208" spans="2:6" ht="14.25" customHeight="1" x14ac:dyDescent="0.2">
      <c r="B208" s="29"/>
    </row>
    <row r="209" spans="2:6" ht="14.25" customHeight="1" x14ac:dyDescent="0.2">
      <c r="B209" s="28" t="s">
        <v>198</v>
      </c>
    </row>
    <row r="210" spans="2:6" ht="14.25" customHeight="1" x14ac:dyDescent="0.2">
      <c r="B210" s="27" t="s">
        <v>197</v>
      </c>
    </row>
    <row r="211" spans="2:6" ht="14.25" customHeight="1" x14ac:dyDescent="0.2">
      <c r="B211" s="9" t="s">
        <v>196</v>
      </c>
      <c r="F211" s="2">
        <f>SUM(F212:F216)</f>
        <v>637266116.04999995</v>
      </c>
    </row>
    <row r="212" spans="2:6" ht="14.25" hidden="1" customHeight="1" x14ac:dyDescent="0.2">
      <c r="B212" s="25" t="s">
        <v>195</v>
      </c>
      <c r="F212" s="2">
        <v>637266116.04999995</v>
      </c>
    </row>
    <row r="213" spans="2:6" ht="14.25" hidden="1" customHeight="1" x14ac:dyDescent="0.2">
      <c r="B213" s="25" t="s">
        <v>194</v>
      </c>
      <c r="F213" s="2">
        <v>0</v>
      </c>
    </row>
    <row r="214" spans="2:6" ht="14.25" hidden="1" customHeight="1" x14ac:dyDescent="0.2">
      <c r="B214" s="25" t="s">
        <v>193</v>
      </c>
      <c r="F214" s="2">
        <v>0</v>
      </c>
    </row>
    <row r="215" spans="2:6" ht="14.25" hidden="1" customHeight="1" x14ac:dyDescent="0.2">
      <c r="B215" s="25" t="s">
        <v>192</v>
      </c>
      <c r="F215" s="2">
        <v>0</v>
      </c>
    </row>
    <row r="216" spans="2:6" ht="14.25" hidden="1" customHeight="1" x14ac:dyDescent="0.2">
      <c r="B216" s="25" t="s">
        <v>191</v>
      </c>
      <c r="F216" s="2">
        <v>0</v>
      </c>
    </row>
    <row r="217" spans="2:6" ht="14.25" customHeight="1" x14ac:dyDescent="0.2">
      <c r="B217" s="9" t="s">
        <v>128</v>
      </c>
      <c r="F217" s="2">
        <f>SUM(F218)</f>
        <v>273935.52</v>
      </c>
    </row>
    <row r="218" spans="2:6" ht="14.25" hidden="1" customHeight="1" x14ac:dyDescent="0.2">
      <c r="B218" s="26" t="s">
        <v>190</v>
      </c>
      <c r="F218" s="2">
        <v>273935.52</v>
      </c>
    </row>
    <row r="219" spans="2:6" ht="14.25" customHeight="1" x14ac:dyDescent="0.2">
      <c r="B219" s="9" t="s">
        <v>189</v>
      </c>
      <c r="F219" s="2">
        <f>SUM(F220:F221)</f>
        <v>35190037.259999998</v>
      </c>
    </row>
    <row r="220" spans="2:6" ht="14.25" hidden="1" customHeight="1" x14ac:dyDescent="0.2">
      <c r="B220" s="25" t="s">
        <v>188</v>
      </c>
      <c r="F220" s="2">
        <v>35190037.259999998</v>
      </c>
    </row>
    <row r="221" spans="2:6" ht="14.25" hidden="1" customHeight="1" x14ac:dyDescent="0.2">
      <c r="B221" s="25" t="s">
        <v>187</v>
      </c>
      <c r="F221" s="2">
        <v>0</v>
      </c>
    </row>
    <row r="222" spans="2:6" ht="14.25" hidden="1" customHeight="1" x14ac:dyDescent="0.2">
      <c r="B222" s="9" t="s">
        <v>186</v>
      </c>
      <c r="F222" s="2">
        <f>SUM(F223:F224)</f>
        <v>0</v>
      </c>
    </row>
    <row r="223" spans="2:6" ht="14.25" hidden="1" customHeight="1" x14ac:dyDescent="0.2">
      <c r="B223" s="26" t="s">
        <v>185</v>
      </c>
      <c r="F223" s="2">
        <v>0</v>
      </c>
    </row>
    <row r="224" spans="2:6" ht="14.25" hidden="1" customHeight="1" x14ac:dyDescent="0.2">
      <c r="B224" s="26" t="s">
        <v>184</v>
      </c>
      <c r="F224" s="2">
        <v>0</v>
      </c>
    </row>
    <row r="225" spans="2:6" ht="14.25" hidden="1" customHeight="1" x14ac:dyDescent="0.2">
      <c r="B225" s="9" t="s">
        <v>183</v>
      </c>
      <c r="F225" s="2">
        <f>SUM(F226)</f>
        <v>0</v>
      </c>
    </row>
    <row r="226" spans="2:6" ht="14.25" hidden="1" customHeight="1" x14ac:dyDescent="0.2">
      <c r="B226" s="25" t="s">
        <v>183</v>
      </c>
      <c r="F226" s="2">
        <v>0</v>
      </c>
    </row>
    <row r="227" spans="2:6" ht="14.25" customHeight="1" x14ac:dyDescent="0.2">
      <c r="B227" s="1" t="s">
        <v>94</v>
      </c>
      <c r="F227" s="11">
        <f>F211+F217+F219+F222+F225</f>
        <v>672730088.82999992</v>
      </c>
    </row>
    <row r="229" spans="2:6" ht="14.25" customHeight="1" thickBot="1" x14ac:dyDescent="0.25">
      <c r="B229" s="5" t="s">
        <v>181</v>
      </c>
      <c r="F229" s="4">
        <f>F227+F181+F207</f>
        <v>875257685.57999992</v>
      </c>
    </row>
    <row r="230" spans="2:6" ht="14.25" customHeight="1" thickTop="1" thickBot="1" x14ac:dyDescent="0.25">
      <c r="B230" s="24"/>
      <c r="C230" s="24"/>
      <c r="D230" s="24"/>
      <c r="E230" s="24"/>
      <c r="F230" s="23"/>
    </row>
    <row r="231" spans="2:6" ht="14.25" customHeight="1" x14ac:dyDescent="0.2">
      <c r="B231" s="22" t="s">
        <v>180</v>
      </c>
      <c r="C231" s="21"/>
      <c r="D231" s="21"/>
      <c r="E231" s="21"/>
      <c r="F231" s="20"/>
    </row>
    <row r="232" spans="2:6" ht="14.25" customHeight="1" x14ac:dyDescent="0.2">
      <c r="B232" s="5"/>
    </row>
    <row r="233" spans="2:6" ht="14.25" customHeight="1" x14ac:dyDescent="0.2">
      <c r="B233" s="5" t="s">
        <v>179</v>
      </c>
    </row>
    <row r="234" spans="2:6" ht="14.25" customHeight="1" x14ac:dyDescent="0.2">
      <c r="B234" s="19" t="s">
        <v>178</v>
      </c>
      <c r="F234" s="2">
        <f>SUM(F235)</f>
        <v>3463430.01</v>
      </c>
    </row>
    <row r="235" spans="2:6" ht="14.25" hidden="1" customHeight="1" x14ac:dyDescent="0.2">
      <c r="B235" s="18" t="s">
        <v>178</v>
      </c>
      <c r="F235" s="2">
        <v>3463430.01</v>
      </c>
    </row>
    <row r="236" spans="2:6" ht="14.25" customHeight="1" x14ac:dyDescent="0.2">
      <c r="B236" s="19" t="s">
        <v>177</v>
      </c>
      <c r="F236" s="2">
        <f>SUM(F237:F249)</f>
        <v>2324.3399999999997</v>
      </c>
    </row>
    <row r="237" spans="2:6" ht="14.25" hidden="1" customHeight="1" x14ac:dyDescent="0.2">
      <c r="B237" s="18" t="s">
        <v>176</v>
      </c>
      <c r="F237" s="2">
        <v>0</v>
      </c>
    </row>
    <row r="238" spans="2:6" ht="14.25" hidden="1" customHeight="1" x14ac:dyDescent="0.2">
      <c r="B238" s="18" t="s">
        <v>175</v>
      </c>
      <c r="F238" s="2">
        <v>0</v>
      </c>
    </row>
    <row r="239" spans="2:6" ht="14.25" hidden="1" customHeight="1" x14ac:dyDescent="0.2">
      <c r="B239" s="18" t="s">
        <v>174</v>
      </c>
      <c r="F239" s="2">
        <v>0</v>
      </c>
    </row>
    <row r="240" spans="2:6" ht="14.25" hidden="1" customHeight="1" x14ac:dyDescent="0.2">
      <c r="B240" s="18" t="s">
        <v>173</v>
      </c>
      <c r="F240" s="2">
        <v>0</v>
      </c>
    </row>
    <row r="241" spans="2:6" ht="14.25" hidden="1" customHeight="1" x14ac:dyDescent="0.2">
      <c r="B241" s="18" t="s">
        <v>172</v>
      </c>
      <c r="F241" s="2">
        <v>0</v>
      </c>
    </row>
    <row r="242" spans="2:6" ht="14.25" hidden="1" customHeight="1" x14ac:dyDescent="0.2">
      <c r="B242" s="18" t="s">
        <v>171</v>
      </c>
      <c r="F242" s="2">
        <v>0</v>
      </c>
    </row>
    <row r="243" spans="2:6" ht="14.25" hidden="1" customHeight="1" x14ac:dyDescent="0.2">
      <c r="B243" s="18" t="s">
        <v>170</v>
      </c>
      <c r="F243" s="2">
        <v>2319.39</v>
      </c>
    </row>
    <row r="244" spans="2:6" ht="14.25" hidden="1" customHeight="1" x14ac:dyDescent="0.2">
      <c r="B244" s="18" t="s">
        <v>169</v>
      </c>
      <c r="F244" s="2">
        <v>4.95</v>
      </c>
    </row>
    <row r="245" spans="2:6" ht="14.25" hidden="1" customHeight="1" x14ac:dyDescent="0.2">
      <c r="B245" s="18" t="s">
        <v>168</v>
      </c>
      <c r="F245" s="2">
        <v>0</v>
      </c>
    </row>
    <row r="246" spans="2:6" ht="14.25" hidden="1" customHeight="1" x14ac:dyDescent="0.2">
      <c r="B246" s="18" t="s">
        <v>167</v>
      </c>
      <c r="F246" s="2">
        <v>0</v>
      </c>
    </row>
    <row r="247" spans="2:6" ht="14.25" hidden="1" customHeight="1" x14ac:dyDescent="0.2">
      <c r="B247" s="18" t="s">
        <v>166</v>
      </c>
      <c r="F247" s="2">
        <v>0</v>
      </c>
    </row>
    <row r="248" spans="2:6" ht="14.25" hidden="1" customHeight="1" x14ac:dyDescent="0.2">
      <c r="B248" s="18" t="s">
        <v>165</v>
      </c>
      <c r="F248" s="2">
        <v>0</v>
      </c>
    </row>
    <row r="249" spans="2:6" ht="14.25" hidden="1" customHeight="1" x14ac:dyDescent="0.2">
      <c r="B249" s="18" t="s">
        <v>164</v>
      </c>
      <c r="F249" s="2">
        <v>0</v>
      </c>
    </row>
    <row r="250" spans="2:6" ht="14.25" hidden="1" customHeight="1" x14ac:dyDescent="0.2">
      <c r="B250" s="19" t="s">
        <v>163</v>
      </c>
      <c r="F250" s="2">
        <f>F251</f>
        <v>0</v>
      </c>
    </row>
    <row r="251" spans="2:6" ht="14.25" hidden="1" customHeight="1" x14ac:dyDescent="0.2">
      <c r="B251" s="18" t="s">
        <v>162</v>
      </c>
      <c r="F251" s="2">
        <v>0</v>
      </c>
    </row>
    <row r="252" spans="2:6" ht="14.25" hidden="1" customHeight="1" x14ac:dyDescent="0.2">
      <c r="B252" s="19" t="s">
        <v>161</v>
      </c>
      <c r="F252" s="2">
        <f>SUM(F253:F256)</f>
        <v>0</v>
      </c>
    </row>
    <row r="253" spans="2:6" ht="14.25" hidden="1" customHeight="1" x14ac:dyDescent="0.2">
      <c r="B253" s="18" t="s">
        <v>160</v>
      </c>
      <c r="F253" s="2">
        <v>0</v>
      </c>
    </row>
    <row r="254" spans="2:6" ht="14.25" hidden="1" customHeight="1" x14ac:dyDescent="0.2">
      <c r="B254" s="18" t="s">
        <v>159</v>
      </c>
      <c r="F254" s="2">
        <v>0</v>
      </c>
    </row>
    <row r="255" spans="2:6" ht="14.25" hidden="1" customHeight="1" x14ac:dyDescent="0.2">
      <c r="B255" s="18" t="s">
        <v>158</v>
      </c>
      <c r="F255" s="2">
        <v>0</v>
      </c>
    </row>
    <row r="256" spans="2:6" ht="14.25" hidden="1" customHeight="1" x14ac:dyDescent="0.2">
      <c r="B256" s="18" t="s">
        <v>157</v>
      </c>
      <c r="F256" s="2">
        <v>0</v>
      </c>
    </row>
    <row r="257" spans="2:6" ht="14.25" hidden="1" customHeight="1" x14ac:dyDescent="0.2">
      <c r="B257" s="19" t="s">
        <v>156</v>
      </c>
      <c r="F257" s="2">
        <f>F258</f>
        <v>0</v>
      </c>
    </row>
    <row r="258" spans="2:6" ht="14.25" hidden="1" customHeight="1" x14ac:dyDescent="0.2">
      <c r="B258" s="18" t="s">
        <v>155</v>
      </c>
      <c r="F258" s="2">
        <v>0</v>
      </c>
    </row>
    <row r="259" spans="2:6" ht="14.25" customHeight="1" x14ac:dyDescent="0.2">
      <c r="B259" s="19" t="s">
        <v>154</v>
      </c>
      <c r="F259" s="2">
        <f>SUM(F260:F295)</f>
        <v>732577.58000000007</v>
      </c>
    </row>
    <row r="260" spans="2:6" ht="14.25" hidden="1" customHeight="1" x14ac:dyDescent="0.2">
      <c r="B260" s="18" t="s">
        <v>153</v>
      </c>
      <c r="F260" s="2">
        <v>491577.58</v>
      </c>
    </row>
    <row r="261" spans="2:6" ht="14.25" hidden="1" customHeight="1" x14ac:dyDescent="0.2">
      <c r="B261" s="18" t="s">
        <v>152</v>
      </c>
      <c r="F261" s="2">
        <v>0</v>
      </c>
    </row>
    <row r="262" spans="2:6" ht="14.25" hidden="1" customHeight="1" x14ac:dyDescent="0.2">
      <c r="B262" s="18" t="s">
        <v>151</v>
      </c>
      <c r="F262" s="2">
        <v>0</v>
      </c>
    </row>
    <row r="263" spans="2:6" ht="14.25" hidden="1" customHeight="1" x14ac:dyDescent="0.2">
      <c r="B263" s="18" t="s">
        <v>150</v>
      </c>
      <c r="F263" s="2">
        <v>0</v>
      </c>
    </row>
    <row r="264" spans="2:6" ht="14.25" hidden="1" customHeight="1" x14ac:dyDescent="0.2">
      <c r="B264" s="18" t="s">
        <v>149</v>
      </c>
      <c r="F264" s="2">
        <v>0</v>
      </c>
    </row>
    <row r="265" spans="2:6" ht="14.25" hidden="1" customHeight="1" x14ac:dyDescent="0.2">
      <c r="B265" s="18" t="s">
        <v>148</v>
      </c>
      <c r="F265" s="2">
        <v>0</v>
      </c>
    </row>
    <row r="266" spans="2:6" ht="14.25" hidden="1" customHeight="1" x14ac:dyDescent="0.2">
      <c r="B266" s="18" t="s">
        <v>147</v>
      </c>
      <c r="F266" s="2">
        <v>0</v>
      </c>
    </row>
    <row r="267" spans="2:6" ht="14.25" hidden="1" customHeight="1" x14ac:dyDescent="0.2">
      <c r="B267" s="18" t="s">
        <v>146</v>
      </c>
      <c r="F267" s="2">
        <v>176000</v>
      </c>
    </row>
    <row r="268" spans="2:6" ht="14.25" hidden="1" customHeight="1" x14ac:dyDescent="0.2">
      <c r="B268" s="18" t="s">
        <v>145</v>
      </c>
      <c r="F268" s="2">
        <v>0</v>
      </c>
    </row>
    <row r="269" spans="2:6" ht="14.25" hidden="1" customHeight="1" x14ac:dyDescent="0.2">
      <c r="B269" s="18" t="s">
        <v>144</v>
      </c>
      <c r="F269" s="2">
        <v>0</v>
      </c>
    </row>
    <row r="270" spans="2:6" ht="14.25" hidden="1" customHeight="1" x14ac:dyDescent="0.2">
      <c r="B270" s="18" t="s">
        <v>143</v>
      </c>
      <c r="F270" s="2">
        <v>0</v>
      </c>
    </row>
    <row r="271" spans="2:6" ht="14.25" hidden="1" customHeight="1" x14ac:dyDescent="0.2">
      <c r="B271" s="18" t="s">
        <v>142</v>
      </c>
      <c r="F271" s="2">
        <v>0</v>
      </c>
    </row>
    <row r="272" spans="2:6" ht="14.25" hidden="1" customHeight="1" x14ac:dyDescent="0.2">
      <c r="B272" s="18" t="s">
        <v>141</v>
      </c>
      <c r="F272" s="2">
        <v>0</v>
      </c>
    </row>
    <row r="273" spans="2:6" ht="14.25" hidden="1" customHeight="1" x14ac:dyDescent="0.2">
      <c r="B273" s="18" t="s">
        <v>140</v>
      </c>
      <c r="F273" s="2">
        <v>0</v>
      </c>
    </row>
    <row r="274" spans="2:6" ht="14.25" hidden="1" customHeight="1" x14ac:dyDescent="0.2">
      <c r="B274" s="18" t="s">
        <v>139</v>
      </c>
      <c r="F274" s="2">
        <v>0</v>
      </c>
    </row>
    <row r="275" spans="2:6" ht="14.25" hidden="1" customHeight="1" x14ac:dyDescent="0.2">
      <c r="B275" s="18" t="s">
        <v>138</v>
      </c>
      <c r="F275" s="2">
        <v>0</v>
      </c>
    </row>
    <row r="276" spans="2:6" ht="14.25" hidden="1" customHeight="1" x14ac:dyDescent="0.2">
      <c r="B276" s="18" t="s">
        <v>137</v>
      </c>
      <c r="F276" s="2">
        <v>0</v>
      </c>
    </row>
    <row r="277" spans="2:6" ht="14.25" hidden="1" customHeight="1" x14ac:dyDescent="0.2">
      <c r="B277" s="18" t="s">
        <v>136</v>
      </c>
      <c r="F277" s="2">
        <v>0</v>
      </c>
    </row>
    <row r="278" spans="2:6" ht="14.25" hidden="1" customHeight="1" x14ac:dyDescent="0.2">
      <c r="B278" s="18" t="s">
        <v>135</v>
      </c>
      <c r="F278" s="2">
        <v>0</v>
      </c>
    </row>
    <row r="279" spans="2:6" ht="14.25" hidden="1" customHeight="1" x14ac:dyDescent="0.2">
      <c r="B279" s="18" t="s">
        <v>134</v>
      </c>
      <c r="F279" s="2">
        <v>0</v>
      </c>
    </row>
    <row r="280" spans="2:6" ht="14.25" hidden="1" customHeight="1" x14ac:dyDescent="0.2">
      <c r="B280" s="18" t="s">
        <v>133</v>
      </c>
      <c r="F280" s="2">
        <v>65000</v>
      </c>
    </row>
    <row r="281" spans="2:6" ht="14.25" hidden="1" customHeight="1" x14ac:dyDescent="0.2">
      <c r="B281" s="18" t="s">
        <v>132</v>
      </c>
      <c r="F281" s="2">
        <v>0</v>
      </c>
    </row>
    <row r="282" spans="2:6" ht="14.25" hidden="1" customHeight="1" x14ac:dyDescent="0.2">
      <c r="B282" s="18" t="s">
        <v>131</v>
      </c>
      <c r="F282" s="2">
        <v>0</v>
      </c>
    </row>
    <row r="283" spans="2:6" ht="14.25" hidden="1" customHeight="1" x14ac:dyDescent="0.2">
      <c r="B283" s="18" t="s">
        <v>130</v>
      </c>
      <c r="F283" s="2">
        <v>0</v>
      </c>
    </row>
    <row r="284" spans="2:6" ht="14.25" hidden="1" customHeight="1" x14ac:dyDescent="0.2">
      <c r="B284" s="18" t="s">
        <v>129</v>
      </c>
      <c r="F284" s="2">
        <v>0</v>
      </c>
    </row>
    <row r="285" spans="2:6" ht="14.25" hidden="1" customHeight="1" x14ac:dyDescent="0.2">
      <c r="B285" s="18" t="s">
        <v>128</v>
      </c>
      <c r="F285" s="2">
        <v>0</v>
      </c>
    </row>
    <row r="286" spans="2:6" ht="14.25" hidden="1" customHeight="1" x14ac:dyDescent="0.2">
      <c r="B286" s="18" t="s">
        <v>127</v>
      </c>
      <c r="F286" s="2">
        <v>0</v>
      </c>
    </row>
    <row r="287" spans="2:6" ht="14.25" hidden="1" customHeight="1" x14ac:dyDescent="0.2">
      <c r="B287" s="18" t="s">
        <v>126</v>
      </c>
      <c r="F287" s="2">
        <v>0</v>
      </c>
    </row>
    <row r="288" spans="2:6" ht="14.25" hidden="1" customHeight="1" x14ac:dyDescent="0.2">
      <c r="B288" s="18" t="s">
        <v>125</v>
      </c>
      <c r="F288" s="2">
        <v>0</v>
      </c>
    </row>
    <row r="289" spans="2:6" ht="14.25" hidden="1" customHeight="1" x14ac:dyDescent="0.2">
      <c r="B289" s="18" t="s">
        <v>124</v>
      </c>
      <c r="F289" s="2">
        <v>0</v>
      </c>
    </row>
    <row r="290" spans="2:6" ht="14.25" hidden="1" customHeight="1" x14ac:dyDescent="0.2">
      <c r="B290" s="18" t="s">
        <v>123</v>
      </c>
      <c r="F290" s="2">
        <v>0</v>
      </c>
    </row>
    <row r="291" spans="2:6" ht="14.25" hidden="1" customHeight="1" x14ac:dyDescent="0.2">
      <c r="B291" s="18" t="s">
        <v>122</v>
      </c>
      <c r="F291" s="2">
        <v>0</v>
      </c>
    </row>
    <row r="292" spans="2:6" ht="14.25" hidden="1" customHeight="1" x14ac:dyDescent="0.2">
      <c r="B292" s="18" t="s">
        <v>121</v>
      </c>
      <c r="F292" s="2">
        <v>0</v>
      </c>
    </row>
    <row r="293" spans="2:6" ht="14.25" hidden="1" customHeight="1" x14ac:dyDescent="0.2">
      <c r="B293" s="18" t="s">
        <v>120</v>
      </c>
      <c r="F293" s="2">
        <v>0</v>
      </c>
    </row>
    <row r="294" spans="2:6" ht="14.25" hidden="1" customHeight="1" x14ac:dyDescent="0.2">
      <c r="B294" s="18" t="s">
        <v>119</v>
      </c>
      <c r="F294" s="2">
        <v>0</v>
      </c>
    </row>
    <row r="295" spans="2:6" ht="14.25" hidden="1" customHeight="1" x14ac:dyDescent="0.2">
      <c r="B295" s="18" t="s">
        <v>119</v>
      </c>
      <c r="F295" s="2">
        <v>0</v>
      </c>
    </row>
    <row r="296" spans="2:6" ht="14.25" hidden="1" customHeight="1" x14ac:dyDescent="0.2">
      <c r="B296" s="19" t="s">
        <v>118</v>
      </c>
      <c r="F296" s="2">
        <f>SUM(F297:F299)</f>
        <v>0</v>
      </c>
    </row>
    <row r="297" spans="2:6" ht="14.25" hidden="1" customHeight="1" x14ac:dyDescent="0.2">
      <c r="B297" s="18" t="s">
        <v>117</v>
      </c>
      <c r="F297" s="2">
        <v>0</v>
      </c>
    </row>
    <row r="298" spans="2:6" ht="14.25" hidden="1" customHeight="1" x14ac:dyDescent="0.2">
      <c r="B298" s="18" t="s">
        <v>117</v>
      </c>
      <c r="F298" s="2">
        <v>0</v>
      </c>
    </row>
    <row r="299" spans="2:6" ht="14.25" hidden="1" customHeight="1" x14ac:dyDescent="0.2">
      <c r="B299" s="18" t="s">
        <v>116</v>
      </c>
      <c r="F299" s="2">
        <v>0</v>
      </c>
    </row>
    <row r="300" spans="2:6" ht="14.25" hidden="1" customHeight="1" x14ac:dyDescent="0.2">
      <c r="B300" s="18" t="s">
        <v>115</v>
      </c>
      <c r="F300" s="2">
        <f>SUM(F301:F304)</f>
        <v>0</v>
      </c>
    </row>
    <row r="301" spans="2:6" ht="14.25" hidden="1" customHeight="1" x14ac:dyDescent="0.2">
      <c r="B301" s="18" t="s">
        <v>115</v>
      </c>
      <c r="F301" s="2">
        <v>0</v>
      </c>
    </row>
    <row r="302" spans="2:6" ht="14.25" hidden="1" customHeight="1" x14ac:dyDescent="0.2">
      <c r="B302" s="18" t="s">
        <v>114</v>
      </c>
      <c r="F302" s="2">
        <v>0</v>
      </c>
    </row>
    <row r="303" spans="2:6" ht="14.25" hidden="1" customHeight="1" x14ac:dyDescent="0.2">
      <c r="B303" s="18" t="s">
        <v>113</v>
      </c>
      <c r="F303" s="2">
        <v>0</v>
      </c>
    </row>
    <row r="304" spans="2:6" ht="14.25" hidden="1" customHeight="1" x14ac:dyDescent="0.2">
      <c r="B304" s="18" t="s">
        <v>112</v>
      </c>
      <c r="F304" s="2">
        <v>0</v>
      </c>
    </row>
    <row r="305" spans="2:6" ht="14.25" hidden="1" customHeight="1" x14ac:dyDescent="0.2">
      <c r="B305" s="18" t="s">
        <v>111</v>
      </c>
      <c r="F305" s="2">
        <f>SUM(F306)</f>
        <v>0</v>
      </c>
    </row>
    <row r="306" spans="2:6" ht="14.25" hidden="1" customHeight="1" x14ac:dyDescent="0.2">
      <c r="B306" s="18" t="s">
        <v>110</v>
      </c>
      <c r="F306" s="2">
        <v>0</v>
      </c>
    </row>
    <row r="307" spans="2:6" ht="14.25" customHeight="1" x14ac:dyDescent="0.2">
      <c r="B307" s="19" t="s">
        <v>109</v>
      </c>
      <c r="F307" s="2">
        <f>SUM(F308:F309)</f>
        <v>165590728.77000001</v>
      </c>
    </row>
    <row r="308" spans="2:6" ht="14.25" hidden="1" customHeight="1" x14ac:dyDescent="0.2">
      <c r="B308" s="18" t="s">
        <v>108</v>
      </c>
      <c r="F308" s="2">
        <v>168711412.97</v>
      </c>
    </row>
    <row r="309" spans="2:6" ht="14.25" hidden="1" customHeight="1" x14ac:dyDescent="0.2">
      <c r="B309" s="18" t="s">
        <v>104</v>
      </c>
      <c r="F309" s="2">
        <v>-3120684.2</v>
      </c>
    </row>
    <row r="310" spans="2:6" ht="14.25" customHeight="1" x14ac:dyDescent="0.2">
      <c r="B310" s="19" t="s">
        <v>107</v>
      </c>
      <c r="F310" s="2">
        <f>SUM(F311:F313)</f>
        <v>129557000</v>
      </c>
    </row>
    <row r="311" spans="2:6" ht="14.25" hidden="1" customHeight="1" x14ac:dyDescent="0.2">
      <c r="B311" s="18" t="s">
        <v>106</v>
      </c>
      <c r="F311" s="2">
        <v>129557000</v>
      </c>
    </row>
    <row r="312" spans="2:6" ht="14.25" hidden="1" customHeight="1" x14ac:dyDescent="0.2">
      <c r="B312" s="18" t="s">
        <v>105</v>
      </c>
      <c r="F312" s="2">
        <v>0</v>
      </c>
    </row>
    <row r="313" spans="2:6" ht="14.25" hidden="1" customHeight="1" x14ac:dyDescent="0.2">
      <c r="B313" s="18" t="s">
        <v>104</v>
      </c>
      <c r="F313" s="2">
        <v>0</v>
      </c>
    </row>
    <row r="314" spans="2:6" ht="14.25" hidden="1" customHeight="1" x14ac:dyDescent="0.2">
      <c r="B314" s="17" t="s">
        <v>103</v>
      </c>
      <c r="F314" s="2">
        <f>+F315</f>
        <v>0</v>
      </c>
    </row>
    <row r="315" spans="2:6" ht="14.25" hidden="1" customHeight="1" x14ac:dyDescent="0.2">
      <c r="B315" s="16" t="s">
        <v>103</v>
      </c>
      <c r="F315" s="2">
        <v>0</v>
      </c>
    </row>
    <row r="316" spans="2:6" ht="14.25" hidden="1" customHeight="1" x14ac:dyDescent="0.2">
      <c r="B316" s="17" t="s">
        <v>102</v>
      </c>
      <c r="F316" s="2">
        <f>+F317+F318</f>
        <v>0</v>
      </c>
    </row>
    <row r="317" spans="2:6" ht="14.25" hidden="1" customHeight="1" x14ac:dyDescent="0.2">
      <c r="B317" s="17" t="s">
        <v>101</v>
      </c>
      <c r="F317" s="2">
        <v>0</v>
      </c>
    </row>
    <row r="318" spans="2:6" ht="14.25" hidden="1" customHeight="1" x14ac:dyDescent="0.2">
      <c r="B318" s="16" t="s">
        <v>101</v>
      </c>
      <c r="F318" s="2">
        <v>0</v>
      </c>
    </row>
    <row r="319" spans="2:6" ht="14.25" customHeight="1" x14ac:dyDescent="0.2">
      <c r="B319" s="1" t="s">
        <v>94</v>
      </c>
      <c r="F319" s="11">
        <f>F234+F236+F252+F259+F296+F300+F307+F310+F305+F257+F250+F314+F316</f>
        <v>299346060.70000005</v>
      </c>
    </row>
    <row r="321" spans="2:6" ht="14.25" hidden="1" customHeight="1" x14ac:dyDescent="0.2">
      <c r="B321" s="15" t="s">
        <v>100</v>
      </c>
      <c r="F321" s="14"/>
    </row>
    <row r="322" spans="2:6" ht="14.25" hidden="1" customHeight="1" x14ac:dyDescent="0.2">
      <c r="B322" s="13" t="s">
        <v>99</v>
      </c>
      <c r="F322" s="2">
        <f>F323</f>
        <v>0</v>
      </c>
    </row>
    <row r="323" spans="2:6" ht="14.25" hidden="1" customHeight="1" x14ac:dyDescent="0.2">
      <c r="B323" s="12" t="s">
        <v>98</v>
      </c>
      <c r="F323" s="2">
        <v>0</v>
      </c>
    </row>
    <row r="324" spans="2:6" ht="14.25" hidden="1" customHeight="1" x14ac:dyDescent="0.2">
      <c r="B324" s="13" t="s">
        <v>97</v>
      </c>
      <c r="F324" s="2">
        <f>SUM(F325:F326)</f>
        <v>0</v>
      </c>
    </row>
    <row r="325" spans="2:6" ht="14.25" hidden="1" customHeight="1" x14ac:dyDescent="0.2">
      <c r="B325" s="12" t="s">
        <v>96</v>
      </c>
      <c r="F325" s="2">
        <v>0</v>
      </c>
    </row>
    <row r="326" spans="2:6" ht="14.25" hidden="1" customHeight="1" x14ac:dyDescent="0.2">
      <c r="B326" s="12" t="s">
        <v>95</v>
      </c>
      <c r="F326" s="2">
        <v>0</v>
      </c>
    </row>
    <row r="327" spans="2:6" ht="14.25" hidden="1" customHeight="1" x14ac:dyDescent="0.2">
      <c r="B327" s="1" t="s">
        <v>94</v>
      </c>
      <c r="F327" s="11">
        <f>F322+F324</f>
        <v>0</v>
      </c>
    </row>
    <row r="329" spans="2:6" ht="14.25" customHeight="1" thickBot="1" x14ac:dyDescent="0.25">
      <c r="B329" s="5" t="s">
        <v>93</v>
      </c>
      <c r="F329" s="4">
        <f>F319+F327</f>
        <v>299346060.70000005</v>
      </c>
    </row>
    <row r="330" spans="2:6" ht="14.25" customHeight="1" thickTop="1" x14ac:dyDescent="0.2">
      <c r="B330" s="5"/>
    </row>
    <row r="331" spans="2:6" ht="14.25" customHeight="1" x14ac:dyDescent="0.2">
      <c r="B331" s="5" t="s">
        <v>92</v>
      </c>
    </row>
    <row r="332" spans="2:6" ht="14.25" customHeight="1" x14ac:dyDescent="0.2">
      <c r="B332" s="10" t="s">
        <v>91</v>
      </c>
      <c r="F332" s="2">
        <f>SUM(F333:F334)</f>
        <v>562520309.65999997</v>
      </c>
    </row>
    <row r="333" spans="2:6" ht="14.25" hidden="1" customHeight="1" x14ac:dyDescent="0.2">
      <c r="B333" s="9" t="s">
        <v>90</v>
      </c>
      <c r="F333" s="2">
        <v>0</v>
      </c>
    </row>
    <row r="334" spans="2:6" ht="14.25" hidden="1" customHeight="1" x14ac:dyDescent="0.2">
      <c r="B334" s="9" t="s">
        <v>89</v>
      </c>
      <c r="F334" s="2">
        <v>562520309.65999997</v>
      </c>
    </row>
    <row r="335" spans="2:6" ht="14.25" hidden="1" customHeight="1" x14ac:dyDescent="0.2">
      <c r="B335" s="10" t="s">
        <v>88</v>
      </c>
      <c r="F335" s="2">
        <f>SUM(F336)</f>
        <v>0</v>
      </c>
    </row>
    <row r="336" spans="2:6" ht="14.25" hidden="1" customHeight="1" x14ac:dyDescent="0.2">
      <c r="B336" s="9" t="s">
        <v>87</v>
      </c>
      <c r="F336" s="2">
        <v>0</v>
      </c>
    </row>
    <row r="337" spans="2:6" ht="14.25" customHeight="1" x14ac:dyDescent="0.2">
      <c r="B337" s="10" t="s">
        <v>86</v>
      </c>
      <c r="F337" s="2">
        <f>SUM(F338)</f>
        <v>-21433621.809999999</v>
      </c>
    </row>
    <row r="338" spans="2:6" ht="14.25" hidden="1" customHeight="1" x14ac:dyDescent="0.2">
      <c r="B338" s="9" t="s">
        <v>86</v>
      </c>
      <c r="F338" s="2">
        <v>-21433621.809999999</v>
      </c>
    </row>
    <row r="339" spans="2:6" ht="14.25" hidden="1" customHeight="1" x14ac:dyDescent="0.2">
      <c r="B339" s="10" t="s">
        <v>85</v>
      </c>
      <c r="F339" s="2">
        <f>SUM(F340)</f>
        <v>0</v>
      </c>
    </row>
    <row r="340" spans="2:6" ht="14.25" hidden="1" customHeight="1" x14ac:dyDescent="0.2">
      <c r="B340" s="9" t="s">
        <v>85</v>
      </c>
      <c r="F340" s="2">
        <v>0</v>
      </c>
    </row>
    <row r="341" spans="2:6" ht="14.25" hidden="1" customHeight="1" x14ac:dyDescent="0.2">
      <c r="B341" s="10" t="s">
        <v>84</v>
      </c>
      <c r="F341" s="2">
        <f>SUM(F342:F343)</f>
        <v>0</v>
      </c>
    </row>
    <row r="342" spans="2:6" ht="14.25" hidden="1" customHeight="1" x14ac:dyDescent="0.2">
      <c r="B342" s="9" t="s">
        <v>83</v>
      </c>
      <c r="F342" s="2">
        <v>0</v>
      </c>
    </row>
    <row r="343" spans="2:6" ht="14.25" hidden="1" customHeight="1" x14ac:dyDescent="0.2">
      <c r="B343" s="9" t="s">
        <v>82</v>
      </c>
      <c r="F343" s="2">
        <v>0</v>
      </c>
    </row>
    <row r="344" spans="2:6" ht="14.25" customHeight="1" x14ac:dyDescent="0.2">
      <c r="B344" s="10" t="s">
        <v>81</v>
      </c>
      <c r="F344" s="2">
        <f>SUM(F345:F346)</f>
        <v>35190037.259999998</v>
      </c>
    </row>
    <row r="345" spans="2:6" ht="14.25" hidden="1" customHeight="1" x14ac:dyDescent="0.2">
      <c r="B345" s="9" t="s">
        <v>80</v>
      </c>
      <c r="F345" s="2">
        <v>35190037.259999998</v>
      </c>
    </row>
    <row r="346" spans="2:6" ht="14.25" hidden="1" customHeight="1" x14ac:dyDescent="0.2">
      <c r="B346" s="9" t="s">
        <v>80</v>
      </c>
      <c r="F346" s="2">
        <v>0</v>
      </c>
    </row>
    <row r="347" spans="2:6" ht="14.25" customHeight="1" x14ac:dyDescent="0.2">
      <c r="B347" s="10" t="s">
        <v>79</v>
      </c>
      <c r="F347" s="2">
        <f>SUM(F348:F428)</f>
        <v>-365100.22999999858</v>
      </c>
    </row>
    <row r="348" spans="2:6" ht="14.25" hidden="1" customHeight="1" x14ac:dyDescent="0.2">
      <c r="B348" s="9" t="s">
        <v>78</v>
      </c>
      <c r="F348" s="2">
        <v>0</v>
      </c>
    </row>
    <row r="349" spans="2:6" ht="14.25" hidden="1" customHeight="1" x14ac:dyDescent="0.2">
      <c r="B349" s="9" t="s">
        <v>29</v>
      </c>
      <c r="F349" s="2">
        <v>0</v>
      </c>
    </row>
    <row r="350" spans="2:6" ht="14.25" hidden="1" customHeight="1" x14ac:dyDescent="0.2">
      <c r="B350" s="9" t="s">
        <v>62</v>
      </c>
      <c r="F350" s="2">
        <v>0</v>
      </c>
    </row>
    <row r="351" spans="2:6" ht="14.25" hidden="1" customHeight="1" x14ac:dyDescent="0.2">
      <c r="B351" s="9" t="s">
        <v>77</v>
      </c>
      <c r="F351" s="2">
        <v>0</v>
      </c>
    </row>
    <row r="352" spans="2:6" ht="14.25" hidden="1" customHeight="1" x14ac:dyDescent="0.2">
      <c r="B352" s="9" t="s">
        <v>76</v>
      </c>
      <c r="F352" s="2">
        <v>0</v>
      </c>
    </row>
    <row r="353" spans="2:6" ht="14.25" hidden="1" customHeight="1" x14ac:dyDescent="0.2">
      <c r="B353" s="9" t="s">
        <v>75</v>
      </c>
      <c r="F353" s="2">
        <v>0</v>
      </c>
    </row>
    <row r="354" spans="2:6" ht="14.25" hidden="1" customHeight="1" x14ac:dyDescent="0.2">
      <c r="B354" s="9" t="s">
        <v>74</v>
      </c>
      <c r="F354" s="2">
        <v>0</v>
      </c>
    </row>
    <row r="355" spans="2:6" ht="14.25" hidden="1" customHeight="1" x14ac:dyDescent="0.2">
      <c r="B355" s="9" t="s">
        <v>73</v>
      </c>
      <c r="F355" s="2">
        <v>0</v>
      </c>
    </row>
    <row r="356" spans="2:6" ht="14.25" hidden="1" customHeight="1" x14ac:dyDescent="0.2">
      <c r="B356" s="9" t="s">
        <v>72</v>
      </c>
      <c r="F356" s="2">
        <v>0</v>
      </c>
    </row>
    <row r="357" spans="2:6" ht="14.25" hidden="1" customHeight="1" x14ac:dyDescent="0.2">
      <c r="B357" s="9" t="s">
        <v>71</v>
      </c>
      <c r="F357" s="2">
        <v>0</v>
      </c>
    </row>
    <row r="358" spans="2:6" ht="14.25" hidden="1" customHeight="1" x14ac:dyDescent="0.2">
      <c r="B358" s="9" t="s">
        <v>70</v>
      </c>
      <c r="F358" s="2">
        <v>0</v>
      </c>
    </row>
    <row r="359" spans="2:6" ht="14.25" hidden="1" customHeight="1" x14ac:dyDescent="0.2">
      <c r="B359" s="9" t="s">
        <v>69</v>
      </c>
      <c r="F359" s="2">
        <v>0</v>
      </c>
    </row>
    <row r="360" spans="2:6" ht="14.25" hidden="1" customHeight="1" x14ac:dyDescent="0.2">
      <c r="B360" s="9" t="s">
        <v>68</v>
      </c>
      <c r="F360" s="2">
        <v>92778933.829999998</v>
      </c>
    </row>
    <row r="361" spans="2:6" ht="14.25" hidden="1" customHeight="1" x14ac:dyDescent="0.2">
      <c r="B361" s="9" t="s">
        <v>67</v>
      </c>
      <c r="F361" s="2">
        <v>3434643.53</v>
      </c>
    </row>
    <row r="362" spans="2:6" ht="14.25" hidden="1" customHeight="1" x14ac:dyDescent="0.2">
      <c r="B362" s="9" t="s">
        <v>66</v>
      </c>
      <c r="F362" s="2">
        <v>-92778933.829999998</v>
      </c>
    </row>
    <row r="363" spans="2:6" ht="14.25" hidden="1" customHeight="1" x14ac:dyDescent="0.2">
      <c r="B363" s="9" t="s">
        <v>65</v>
      </c>
      <c r="F363" s="2">
        <v>-3434643.53</v>
      </c>
    </row>
    <row r="364" spans="2:6" ht="14.25" hidden="1" customHeight="1" x14ac:dyDescent="0.2">
      <c r="B364" s="9" t="s">
        <v>64</v>
      </c>
      <c r="F364" s="2">
        <v>0</v>
      </c>
    </row>
    <row r="365" spans="2:6" ht="14.25" hidden="1" customHeight="1" x14ac:dyDescent="0.2">
      <c r="B365" s="9" t="s">
        <v>63</v>
      </c>
      <c r="F365" s="2">
        <v>0</v>
      </c>
    </row>
    <row r="366" spans="2:6" ht="14.25" hidden="1" customHeight="1" x14ac:dyDescent="0.2">
      <c r="B366" s="9" t="s">
        <v>62</v>
      </c>
      <c r="F366" s="2">
        <v>0</v>
      </c>
    </row>
    <row r="367" spans="2:6" ht="14.25" hidden="1" customHeight="1" x14ac:dyDescent="0.2">
      <c r="B367" s="9" t="s">
        <v>7</v>
      </c>
      <c r="F367" s="2">
        <v>0</v>
      </c>
    </row>
    <row r="368" spans="2:6" ht="14.25" hidden="1" customHeight="1" x14ac:dyDescent="0.2">
      <c r="B368" s="9" t="s">
        <v>61</v>
      </c>
      <c r="F368" s="2">
        <v>0</v>
      </c>
    </row>
    <row r="369" spans="2:6" ht="14.25" hidden="1" customHeight="1" x14ac:dyDescent="0.2">
      <c r="B369" s="9" t="s">
        <v>60</v>
      </c>
      <c r="F369" s="2">
        <v>0</v>
      </c>
    </row>
    <row r="370" spans="2:6" ht="14.25" hidden="1" customHeight="1" x14ac:dyDescent="0.2">
      <c r="B370" s="9" t="s">
        <v>59</v>
      </c>
      <c r="F370" s="2">
        <v>0</v>
      </c>
    </row>
    <row r="371" spans="2:6" ht="14.25" hidden="1" customHeight="1" x14ac:dyDescent="0.2">
      <c r="B371" s="9" t="s">
        <v>58</v>
      </c>
      <c r="F371" s="2">
        <v>-72679.66</v>
      </c>
    </row>
    <row r="372" spans="2:6" ht="14.25" hidden="1" customHeight="1" x14ac:dyDescent="0.2">
      <c r="B372" s="9" t="s">
        <v>57</v>
      </c>
      <c r="F372" s="2">
        <v>0</v>
      </c>
    </row>
    <row r="373" spans="2:6" ht="14.25" hidden="1" customHeight="1" x14ac:dyDescent="0.2">
      <c r="B373" s="9" t="s">
        <v>56</v>
      </c>
      <c r="F373" s="2">
        <v>0</v>
      </c>
    </row>
    <row r="374" spans="2:6" ht="14.25" hidden="1" customHeight="1" x14ac:dyDescent="0.2">
      <c r="B374" s="9" t="s">
        <v>55</v>
      </c>
      <c r="F374" s="2">
        <v>0</v>
      </c>
    </row>
    <row r="375" spans="2:6" ht="14.25" hidden="1" customHeight="1" x14ac:dyDescent="0.2">
      <c r="B375" s="9" t="s">
        <v>54</v>
      </c>
      <c r="F375" s="2">
        <v>0</v>
      </c>
    </row>
    <row r="376" spans="2:6" ht="14.25" hidden="1" customHeight="1" x14ac:dyDescent="0.2">
      <c r="B376" s="9" t="s">
        <v>53</v>
      </c>
      <c r="F376" s="2">
        <v>0</v>
      </c>
    </row>
    <row r="377" spans="2:6" ht="14.25" hidden="1" customHeight="1" x14ac:dyDescent="0.2">
      <c r="B377" s="9" t="s">
        <v>19</v>
      </c>
      <c r="F377" s="2">
        <v>0</v>
      </c>
    </row>
    <row r="378" spans="2:6" ht="14.25" hidden="1" customHeight="1" x14ac:dyDescent="0.2">
      <c r="B378" s="9" t="s">
        <v>52</v>
      </c>
      <c r="F378" s="2">
        <v>0</v>
      </c>
    </row>
    <row r="379" spans="2:6" ht="14.25" hidden="1" customHeight="1" x14ac:dyDescent="0.2">
      <c r="B379" s="9" t="s">
        <v>51</v>
      </c>
      <c r="F379" s="2">
        <v>0</v>
      </c>
    </row>
    <row r="380" spans="2:6" ht="14.25" hidden="1" customHeight="1" x14ac:dyDescent="0.2">
      <c r="B380" s="9" t="s">
        <v>50</v>
      </c>
      <c r="F380" s="2">
        <v>0</v>
      </c>
    </row>
    <row r="381" spans="2:6" ht="14.25" hidden="1" customHeight="1" x14ac:dyDescent="0.2">
      <c r="B381" s="9" t="s">
        <v>49</v>
      </c>
      <c r="F381" s="2">
        <v>0</v>
      </c>
    </row>
    <row r="382" spans="2:6" ht="14.25" hidden="1" customHeight="1" x14ac:dyDescent="0.2">
      <c r="B382" s="9" t="s">
        <v>48</v>
      </c>
      <c r="F382" s="2">
        <v>0</v>
      </c>
    </row>
    <row r="383" spans="2:6" ht="14.25" hidden="1" customHeight="1" x14ac:dyDescent="0.2">
      <c r="B383" s="9" t="s">
        <v>24</v>
      </c>
      <c r="F383" s="2">
        <v>0</v>
      </c>
    </row>
    <row r="384" spans="2:6" ht="14.25" hidden="1" customHeight="1" x14ac:dyDescent="0.2">
      <c r="B384" s="9" t="s">
        <v>47</v>
      </c>
      <c r="F384" s="2">
        <v>0</v>
      </c>
    </row>
    <row r="385" spans="2:6" ht="14.1" hidden="1" customHeight="1" x14ac:dyDescent="0.2">
      <c r="B385" s="9" t="s">
        <v>46</v>
      </c>
      <c r="F385" s="2">
        <v>0</v>
      </c>
    </row>
    <row r="386" spans="2:6" ht="14.25" hidden="1" customHeight="1" x14ac:dyDescent="0.2">
      <c r="B386" s="9" t="s">
        <v>45</v>
      </c>
      <c r="F386" s="2">
        <v>0</v>
      </c>
    </row>
    <row r="387" spans="2:6" ht="14.25" hidden="1" customHeight="1" x14ac:dyDescent="0.2">
      <c r="B387" s="9" t="s">
        <v>44</v>
      </c>
      <c r="F387" s="2">
        <v>0</v>
      </c>
    </row>
    <row r="388" spans="2:6" ht="14.25" hidden="1" customHeight="1" x14ac:dyDescent="0.2">
      <c r="B388" s="9" t="s">
        <v>43</v>
      </c>
      <c r="F388" s="2">
        <v>0</v>
      </c>
    </row>
    <row r="389" spans="2:6" ht="14.25" hidden="1" customHeight="1" x14ac:dyDescent="0.2">
      <c r="B389" s="9" t="s">
        <v>42</v>
      </c>
      <c r="F389" s="2">
        <v>-95333.33</v>
      </c>
    </row>
    <row r="390" spans="2:6" ht="14.25" hidden="1" customHeight="1" x14ac:dyDescent="0.2">
      <c r="B390" s="9" t="s">
        <v>41</v>
      </c>
      <c r="F390" s="2">
        <v>-5416.67</v>
      </c>
    </row>
    <row r="391" spans="2:6" ht="14.25" hidden="1" customHeight="1" x14ac:dyDescent="0.2">
      <c r="B391" s="9" t="s">
        <v>40</v>
      </c>
      <c r="F391" s="2">
        <v>0</v>
      </c>
    </row>
    <row r="392" spans="2:6" ht="14.25" hidden="1" customHeight="1" x14ac:dyDescent="0.2">
      <c r="B392" s="9" t="s">
        <v>39</v>
      </c>
      <c r="F392" s="2">
        <v>0</v>
      </c>
    </row>
    <row r="393" spans="2:6" ht="14.25" hidden="1" customHeight="1" x14ac:dyDescent="0.2">
      <c r="B393" s="9" t="s">
        <v>38</v>
      </c>
      <c r="F393" s="2">
        <v>0</v>
      </c>
    </row>
    <row r="394" spans="2:6" ht="14.25" hidden="1" customHeight="1" x14ac:dyDescent="0.2">
      <c r="B394" s="9" t="s">
        <v>37</v>
      </c>
      <c r="F394" s="2">
        <v>0</v>
      </c>
    </row>
    <row r="395" spans="2:6" ht="14.25" hidden="1" customHeight="1" x14ac:dyDescent="0.2">
      <c r="B395" s="9" t="s">
        <v>36</v>
      </c>
      <c r="F395" s="2">
        <v>0</v>
      </c>
    </row>
    <row r="396" spans="2:6" ht="14.25" hidden="1" customHeight="1" x14ac:dyDescent="0.2">
      <c r="B396" s="9" t="s">
        <v>35</v>
      </c>
      <c r="F396" s="2">
        <v>0</v>
      </c>
    </row>
    <row r="397" spans="2:6" ht="14.25" hidden="1" customHeight="1" x14ac:dyDescent="0.2">
      <c r="B397" s="9" t="s">
        <v>34</v>
      </c>
      <c r="F397" s="2">
        <v>0</v>
      </c>
    </row>
    <row r="398" spans="2:6" ht="14.25" hidden="1" customHeight="1" x14ac:dyDescent="0.2">
      <c r="B398" s="9" t="s">
        <v>33</v>
      </c>
      <c r="F398" s="2">
        <v>0</v>
      </c>
    </row>
    <row r="399" spans="2:6" ht="14.25" hidden="1" customHeight="1" x14ac:dyDescent="0.2">
      <c r="B399" s="9" t="s">
        <v>32</v>
      </c>
      <c r="F399" s="2">
        <v>0</v>
      </c>
    </row>
    <row r="400" spans="2:6" ht="14.25" hidden="1" customHeight="1" x14ac:dyDescent="0.2">
      <c r="B400" s="9" t="s">
        <v>31</v>
      </c>
      <c r="F400" s="2">
        <v>0</v>
      </c>
    </row>
    <row r="401" spans="2:6" ht="14.25" hidden="1" customHeight="1" x14ac:dyDescent="0.2">
      <c r="B401" s="9" t="s">
        <v>30</v>
      </c>
      <c r="F401" s="2">
        <v>0</v>
      </c>
    </row>
    <row r="402" spans="2:6" ht="14.25" hidden="1" customHeight="1" x14ac:dyDescent="0.2">
      <c r="B402" s="9" t="s">
        <v>29</v>
      </c>
      <c r="F402" s="2">
        <v>0</v>
      </c>
    </row>
    <row r="403" spans="2:6" ht="14.1" hidden="1" customHeight="1" x14ac:dyDescent="0.2">
      <c r="B403" s="9" t="s">
        <v>28</v>
      </c>
      <c r="F403" s="2">
        <v>0</v>
      </c>
    </row>
    <row r="404" spans="2:6" ht="14.25" hidden="1" customHeight="1" x14ac:dyDescent="0.2">
      <c r="B404" s="9" t="s">
        <v>27</v>
      </c>
      <c r="F404" s="2">
        <v>0</v>
      </c>
    </row>
    <row r="405" spans="2:6" ht="14.25" hidden="1" customHeight="1" x14ac:dyDescent="0.2">
      <c r="B405" s="9" t="s">
        <v>26</v>
      </c>
      <c r="F405" s="2">
        <v>0</v>
      </c>
    </row>
    <row r="406" spans="2:6" ht="14.25" hidden="1" customHeight="1" x14ac:dyDescent="0.2">
      <c r="B406" s="9" t="s">
        <v>25</v>
      </c>
      <c r="F406" s="2">
        <v>0</v>
      </c>
    </row>
    <row r="407" spans="2:6" ht="14.25" hidden="1" customHeight="1" x14ac:dyDescent="0.2">
      <c r="B407" s="9" t="s">
        <v>24</v>
      </c>
      <c r="F407" s="2">
        <v>0</v>
      </c>
    </row>
    <row r="408" spans="2:6" ht="14.25" hidden="1" customHeight="1" x14ac:dyDescent="0.2">
      <c r="B408" s="9" t="s">
        <v>23</v>
      </c>
      <c r="F408" s="2">
        <v>0</v>
      </c>
    </row>
    <row r="409" spans="2:6" ht="14.25" hidden="1" customHeight="1" x14ac:dyDescent="0.2">
      <c r="B409" s="9" t="s">
        <v>22</v>
      </c>
      <c r="F409" s="2">
        <v>0</v>
      </c>
    </row>
    <row r="410" spans="2:6" ht="14.25" hidden="1" customHeight="1" x14ac:dyDescent="0.2">
      <c r="B410" s="9" t="s">
        <v>21</v>
      </c>
      <c r="F410" s="2">
        <v>0</v>
      </c>
    </row>
    <row r="411" spans="2:6" ht="14.25" hidden="1" customHeight="1" x14ac:dyDescent="0.2">
      <c r="B411" s="9" t="s">
        <v>20</v>
      </c>
      <c r="F411" s="2">
        <v>0</v>
      </c>
    </row>
    <row r="412" spans="2:6" ht="14.25" hidden="1" customHeight="1" x14ac:dyDescent="0.2">
      <c r="B412" s="9" t="s">
        <v>19</v>
      </c>
      <c r="F412" s="2">
        <v>0</v>
      </c>
    </row>
    <row r="413" spans="2:6" ht="14.25" hidden="1" customHeight="1" x14ac:dyDescent="0.2">
      <c r="B413" s="9" t="s">
        <v>18</v>
      </c>
      <c r="F413" s="2">
        <v>-191670.57</v>
      </c>
    </row>
    <row r="414" spans="2:6" ht="14.25" hidden="1" customHeight="1" x14ac:dyDescent="0.2">
      <c r="B414" s="9" t="s">
        <v>17</v>
      </c>
      <c r="F414" s="2">
        <v>0</v>
      </c>
    </row>
    <row r="415" spans="2:6" ht="14.25" hidden="1" customHeight="1" x14ac:dyDescent="0.2">
      <c r="B415" s="9" t="s">
        <v>16</v>
      </c>
      <c r="F415" s="2">
        <v>0</v>
      </c>
    </row>
    <row r="416" spans="2:6" ht="14.25" hidden="1" customHeight="1" x14ac:dyDescent="0.2">
      <c r="B416" s="9" t="s">
        <v>15</v>
      </c>
      <c r="F416" s="2">
        <v>0</v>
      </c>
    </row>
    <row r="417" spans="2:9" ht="14.25" hidden="1" customHeight="1" x14ac:dyDescent="0.2">
      <c r="B417" s="9" t="s">
        <v>14</v>
      </c>
      <c r="F417" s="2">
        <v>0</v>
      </c>
    </row>
    <row r="418" spans="2:9" ht="14.25" hidden="1" customHeight="1" x14ac:dyDescent="0.2">
      <c r="B418" s="9" t="s">
        <v>13</v>
      </c>
      <c r="F418" s="2">
        <v>0</v>
      </c>
    </row>
    <row r="419" spans="2:9" ht="14.25" hidden="1" customHeight="1" x14ac:dyDescent="0.2">
      <c r="B419" s="9" t="s">
        <v>12</v>
      </c>
      <c r="F419" s="2">
        <v>0</v>
      </c>
    </row>
    <row r="420" spans="2:9" ht="14.25" hidden="1" customHeight="1" x14ac:dyDescent="0.2">
      <c r="B420" s="9" t="s">
        <v>11</v>
      </c>
      <c r="F420" s="2">
        <v>0</v>
      </c>
    </row>
    <row r="421" spans="2:9" ht="14.25" hidden="1" customHeight="1" x14ac:dyDescent="0.2">
      <c r="B421" s="9" t="s">
        <v>10</v>
      </c>
      <c r="F421" s="2">
        <v>0</v>
      </c>
    </row>
    <row r="422" spans="2:9" ht="14.25" hidden="1" customHeight="1" x14ac:dyDescent="0.2">
      <c r="B422" s="9" t="s">
        <v>9</v>
      </c>
      <c r="F422" s="2">
        <v>0</v>
      </c>
    </row>
    <row r="423" spans="2:9" ht="14.25" hidden="1" customHeight="1" x14ac:dyDescent="0.2">
      <c r="B423" s="9" t="s">
        <v>8</v>
      </c>
      <c r="F423" s="2">
        <v>0</v>
      </c>
    </row>
    <row r="424" spans="2:9" ht="14.25" hidden="1" customHeight="1" x14ac:dyDescent="0.2">
      <c r="B424" s="9" t="s">
        <v>7</v>
      </c>
      <c r="F424" s="2">
        <v>0</v>
      </c>
    </row>
    <row r="425" spans="2:9" ht="14.25" hidden="1" customHeight="1" x14ac:dyDescent="0.2">
      <c r="B425" s="9" t="s">
        <v>6</v>
      </c>
      <c r="F425" s="2">
        <v>0</v>
      </c>
    </row>
    <row r="426" spans="2:9" ht="14.25" hidden="1" customHeight="1" x14ac:dyDescent="0.2">
      <c r="B426" s="9" t="s">
        <v>5</v>
      </c>
      <c r="F426" s="2">
        <v>0</v>
      </c>
    </row>
    <row r="427" spans="2:9" ht="14.25" hidden="1" customHeight="1" x14ac:dyDescent="0.2">
      <c r="B427" s="9" t="s">
        <v>4</v>
      </c>
      <c r="F427" s="2">
        <v>0</v>
      </c>
    </row>
    <row r="428" spans="2:9" ht="14.25" hidden="1" customHeight="1" x14ac:dyDescent="0.2">
      <c r="B428" s="9" t="s">
        <v>3</v>
      </c>
      <c r="F428" s="2">
        <v>0</v>
      </c>
    </row>
    <row r="429" spans="2:9" ht="14.25" customHeight="1" x14ac:dyDescent="0.2">
      <c r="F429" s="8"/>
      <c r="I429" s="7" t="s">
        <v>2</v>
      </c>
    </row>
    <row r="430" spans="2:9" ht="14.25" customHeight="1" thickBot="1" x14ac:dyDescent="0.25">
      <c r="B430" s="5" t="s">
        <v>1</v>
      </c>
      <c r="F430" s="4">
        <f>F332+F335+F337+F341+F347+F339+F344</f>
        <v>575911624.88</v>
      </c>
      <c r="I430" s="6">
        <f>$F$430/DRE!$F$370</f>
        <v>108.0639778524918</v>
      </c>
    </row>
    <row r="431" spans="2:9" ht="14.25" customHeight="1" thickTop="1" x14ac:dyDescent="0.2"/>
    <row r="432" spans="2:9" ht="14.25" customHeight="1" thickBot="1" x14ac:dyDescent="0.25">
      <c r="B432" s="5" t="s">
        <v>0</v>
      </c>
      <c r="F432" s="4">
        <f>F430+F329</f>
        <v>875257685.58000004</v>
      </c>
    </row>
    <row r="433" spans="6:6" ht="14.25" customHeight="1" thickTop="1" x14ac:dyDescent="0.2"/>
    <row r="435" spans="6:6" ht="14.25" customHeight="1" x14ac:dyDescent="0.2">
      <c r="F435" s="3">
        <f>+F344-F219</f>
        <v>0</v>
      </c>
    </row>
    <row r="436" spans="6:6" ht="14.25" customHeight="1" x14ac:dyDescent="0.2">
      <c r="F436" s="3">
        <f>+F432-F229</f>
        <v>0</v>
      </c>
    </row>
  </sheetData>
  <mergeCells count="4">
    <mergeCell ref="B2:F2"/>
    <mergeCell ref="B3:F3"/>
    <mergeCell ref="B4:F4"/>
    <mergeCell ref="B6:F6"/>
  </mergeCells>
  <printOptions horizontalCentered="1"/>
  <pageMargins left="1" right="1" top="1" bottom="1" header="0" footer="0"/>
  <pageSetup paperSize="9" scale="70" orientation="portrait" r:id="rId1"/>
  <headerFooter>
    <oddFooter>&amp;L&amp;1#&amp;"Calibri"&amp;10&amp;K000000Internal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035F-5678-48BD-A7F3-06E18191BEF9}">
  <sheetPr>
    <pageSetUpPr fitToPage="1"/>
  </sheetPr>
  <dimension ref="A2:Y452"/>
  <sheetViews>
    <sheetView showGridLines="0" view="pageBreakPreview" topLeftCell="A203" zoomScale="85" zoomScaleNormal="100" zoomScaleSheetLayoutView="85" workbookViewId="0">
      <selection activeCell="A203" sqref="A1:B1048576"/>
    </sheetView>
  </sheetViews>
  <sheetFormatPr defaultColWidth="9.140625" defaultRowHeight="12.75" x14ac:dyDescent="0.2"/>
  <cols>
    <col min="1" max="1" width="2.7109375" style="57" customWidth="1"/>
    <col min="2" max="2" width="75.28515625" style="52" bestFit="1" customWidth="1"/>
    <col min="3" max="3" width="2.28515625" style="52" customWidth="1"/>
    <col min="4" max="4" width="18.140625" style="55" bestFit="1" customWidth="1"/>
    <col min="5" max="5" width="1.7109375" style="55" customWidth="1"/>
    <col min="6" max="6" width="19.140625" style="56" bestFit="1" customWidth="1"/>
    <col min="7" max="7" width="1.7109375" style="55" customWidth="1"/>
    <col min="8" max="8" width="16.42578125" style="55" bestFit="1" customWidth="1"/>
    <col min="9" max="9" width="2.7109375" style="52" customWidth="1"/>
    <col min="10" max="10" width="1.85546875" style="52" customWidth="1"/>
    <col min="11" max="11" width="10.42578125" style="54" bestFit="1" customWidth="1"/>
    <col min="12" max="12" width="9.5703125" style="54" bestFit="1" customWidth="1"/>
    <col min="13" max="13" width="13.5703125" style="54" bestFit="1" customWidth="1"/>
    <col min="14" max="25" width="9.140625" style="53"/>
    <col min="26" max="16384" width="9.140625" style="52"/>
  </cols>
  <sheetData>
    <row r="2" spans="1:25" ht="18" x14ac:dyDescent="0.25">
      <c r="B2" s="108" t="s">
        <v>367</v>
      </c>
      <c r="C2" s="108"/>
      <c r="D2" s="108"/>
      <c r="E2" s="108"/>
      <c r="F2" s="108"/>
      <c r="G2" s="108"/>
      <c r="H2" s="108"/>
    </row>
    <row r="3" spans="1:25" ht="15" x14ac:dyDescent="0.25">
      <c r="B3" s="107" t="s">
        <v>366</v>
      </c>
      <c r="C3" s="107"/>
      <c r="D3" s="107"/>
      <c r="E3" s="107"/>
      <c r="F3" s="107"/>
      <c r="G3" s="107"/>
      <c r="H3" s="107"/>
    </row>
    <row r="4" spans="1:25" ht="15.75" x14ac:dyDescent="0.25">
      <c r="B4" s="106" t="s">
        <v>365</v>
      </c>
      <c r="C4" s="106"/>
      <c r="D4" s="106"/>
      <c r="E4" s="106"/>
      <c r="F4" s="106"/>
      <c r="G4" s="106"/>
      <c r="H4" s="106"/>
    </row>
    <row r="5" spans="1:25" s="60" customFormat="1" ht="14.25" x14ac:dyDescent="0.2">
      <c r="A5" s="63"/>
      <c r="B5" s="105"/>
      <c r="C5" s="105"/>
      <c r="D5" s="105"/>
      <c r="E5" s="105"/>
      <c r="F5" s="105"/>
      <c r="G5" s="105"/>
      <c r="H5" s="105"/>
      <c r="K5" s="54"/>
      <c r="L5" s="54"/>
      <c r="M5" s="54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s="60" customFormat="1" ht="14.25" x14ac:dyDescent="0.2">
      <c r="A6" s="63"/>
      <c r="B6" s="104" t="s">
        <v>674</v>
      </c>
      <c r="C6" s="104"/>
      <c r="D6" s="104"/>
      <c r="E6" s="104"/>
      <c r="F6" s="104"/>
      <c r="G6" s="104"/>
      <c r="H6" s="104"/>
      <c r="K6" s="54"/>
      <c r="L6" s="54"/>
      <c r="M6" s="54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s="60" customFormat="1" ht="15.75" thickBot="1" x14ac:dyDescent="0.3">
      <c r="A7" s="62"/>
      <c r="B7" s="103" t="s">
        <v>363</v>
      </c>
      <c r="C7" s="103"/>
      <c r="D7" s="103"/>
      <c r="E7" s="103"/>
      <c r="F7" s="103"/>
      <c r="G7" s="103"/>
      <c r="H7" s="103"/>
      <c r="K7" s="54"/>
      <c r="L7" s="54"/>
      <c r="M7" s="54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60" customFormat="1" ht="15" x14ac:dyDescent="0.25">
      <c r="A8" s="62"/>
      <c r="D8" s="55"/>
      <c r="E8" s="61"/>
      <c r="F8" s="56"/>
      <c r="G8" s="61"/>
      <c r="H8" s="55"/>
      <c r="K8" s="54"/>
      <c r="L8" s="54"/>
      <c r="M8" s="54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s="60" customFormat="1" ht="26.25" x14ac:dyDescent="0.25">
      <c r="A9" s="63"/>
      <c r="D9" s="100" t="s">
        <v>673</v>
      </c>
      <c r="E9" s="101"/>
      <c r="F9" s="102" t="s">
        <v>672</v>
      </c>
      <c r="G9" s="101"/>
      <c r="H9" s="100" t="s">
        <v>671</v>
      </c>
      <c r="K9" s="54"/>
      <c r="L9" s="54"/>
      <c r="M9" s="54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s="60" customFormat="1" ht="15" x14ac:dyDescent="0.25">
      <c r="A10" s="63" t="s">
        <v>182</v>
      </c>
      <c r="B10" s="97" t="s">
        <v>670</v>
      </c>
      <c r="C10" s="78"/>
      <c r="D10" s="56"/>
      <c r="E10" s="61"/>
      <c r="F10" s="56"/>
      <c r="G10" s="61"/>
      <c r="H10" s="56"/>
      <c r="K10" s="54"/>
      <c r="L10" s="54"/>
      <c r="M10" s="54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s="60" customFormat="1" ht="14.25" x14ac:dyDescent="0.2">
      <c r="A11" s="63"/>
      <c r="B11" s="17" t="s">
        <v>669</v>
      </c>
      <c r="D11" s="65">
        <v>0</v>
      </c>
      <c r="E11" s="74"/>
      <c r="F11" s="65">
        <f>H11-D11</f>
        <v>4466248.99</v>
      </c>
      <c r="G11" s="74"/>
      <c r="H11" s="65">
        <v>4466248.99</v>
      </c>
      <c r="M11" s="85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s="60" customFormat="1" ht="14.25" hidden="1" x14ac:dyDescent="0.2">
      <c r="A12" s="63"/>
      <c r="B12" s="17" t="s">
        <v>668</v>
      </c>
      <c r="D12" s="65">
        <v>0</v>
      </c>
      <c r="E12" s="74"/>
      <c r="F12" s="65">
        <f>H12-D12</f>
        <v>0</v>
      </c>
      <c r="G12" s="74"/>
      <c r="H12" s="65">
        <v>0</v>
      </c>
      <c r="M12" s="85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s="60" customFormat="1" ht="14.25" hidden="1" x14ac:dyDescent="0.2">
      <c r="A13" s="63"/>
      <c r="B13" s="17" t="s">
        <v>667</v>
      </c>
      <c r="D13" s="65">
        <v>0</v>
      </c>
      <c r="E13" s="74"/>
      <c r="F13" s="65">
        <f>H13-D13</f>
        <v>0</v>
      </c>
      <c r="G13" s="74"/>
      <c r="H13" s="65">
        <v>0</v>
      </c>
      <c r="M13" s="85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s="60" customFormat="1" ht="14.25" hidden="1" x14ac:dyDescent="0.2">
      <c r="A14" s="63"/>
      <c r="B14" s="17" t="s">
        <v>666</v>
      </c>
      <c r="D14" s="65">
        <v>0</v>
      </c>
      <c r="E14" s="74"/>
      <c r="F14" s="65">
        <f>H14-D14</f>
        <v>0</v>
      </c>
      <c r="G14" s="74"/>
      <c r="H14" s="65">
        <v>0</v>
      </c>
      <c r="M14" s="85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s="60" customFormat="1" ht="14.25" hidden="1" x14ac:dyDescent="0.2">
      <c r="A15" s="63"/>
      <c r="B15" s="17" t="s">
        <v>665</v>
      </c>
      <c r="D15" s="65">
        <v>0</v>
      </c>
      <c r="E15" s="74"/>
      <c r="F15" s="65">
        <f>H15-D15</f>
        <v>0</v>
      </c>
      <c r="G15" s="74"/>
      <c r="H15" s="65">
        <v>0</v>
      </c>
      <c r="M15" s="85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s="60" customFormat="1" ht="14.25" hidden="1" x14ac:dyDescent="0.2">
      <c r="A16" s="63"/>
      <c r="B16" s="17" t="s">
        <v>275</v>
      </c>
      <c r="D16" s="65">
        <v>0</v>
      </c>
      <c r="E16" s="74"/>
      <c r="F16" s="65">
        <f>H16-D16</f>
        <v>0</v>
      </c>
      <c r="G16" s="74"/>
      <c r="H16" s="65">
        <v>0</v>
      </c>
      <c r="M16" s="85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s="60" customFormat="1" ht="14.25" hidden="1" x14ac:dyDescent="0.2">
      <c r="A17" s="63"/>
      <c r="B17" s="17" t="s">
        <v>664</v>
      </c>
      <c r="D17" s="65">
        <v>0</v>
      </c>
      <c r="E17" s="74"/>
      <c r="F17" s="65">
        <f>H17-D17</f>
        <v>0</v>
      </c>
      <c r="G17" s="74"/>
      <c r="H17" s="65">
        <v>0</v>
      </c>
      <c r="M17" s="85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s="60" customFormat="1" ht="14.25" hidden="1" x14ac:dyDescent="0.2">
      <c r="A18" s="63"/>
      <c r="B18" s="17" t="s">
        <v>663</v>
      </c>
      <c r="D18" s="65">
        <v>0</v>
      </c>
      <c r="E18" s="74"/>
      <c r="F18" s="65">
        <f>H18-D18</f>
        <v>0</v>
      </c>
      <c r="G18" s="74"/>
      <c r="H18" s="65">
        <v>0</v>
      </c>
      <c r="M18" s="85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s="60" customFormat="1" ht="14.25" hidden="1" x14ac:dyDescent="0.2">
      <c r="A19" s="63"/>
      <c r="B19" s="17" t="s">
        <v>662</v>
      </c>
      <c r="D19" s="65">
        <v>0</v>
      </c>
      <c r="E19" s="74"/>
      <c r="F19" s="65">
        <f>H19-D19</f>
        <v>0</v>
      </c>
      <c r="G19" s="74"/>
      <c r="H19" s="65">
        <v>0</v>
      </c>
      <c r="M19" s="85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s="60" customFormat="1" ht="14.25" hidden="1" x14ac:dyDescent="0.2">
      <c r="A20" s="63"/>
      <c r="B20" s="17" t="s">
        <v>661</v>
      </c>
      <c r="D20" s="65">
        <v>0</v>
      </c>
      <c r="E20" s="74"/>
      <c r="F20" s="65">
        <f>H20-D20</f>
        <v>0</v>
      </c>
      <c r="G20" s="74"/>
      <c r="H20" s="65">
        <v>0</v>
      </c>
      <c r="M20" s="85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s="60" customFormat="1" ht="14.25" hidden="1" x14ac:dyDescent="0.2">
      <c r="A21" s="63"/>
      <c r="B21" s="17" t="s">
        <v>660</v>
      </c>
      <c r="D21" s="65">
        <v>0</v>
      </c>
      <c r="E21" s="74"/>
      <c r="F21" s="65">
        <f>H21-D21</f>
        <v>0</v>
      </c>
      <c r="G21" s="74"/>
      <c r="H21" s="65">
        <v>0</v>
      </c>
      <c r="M21" s="8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s="60" customFormat="1" ht="14.25" hidden="1" x14ac:dyDescent="0.2">
      <c r="A22" s="63"/>
      <c r="B22" s="17" t="s">
        <v>659</v>
      </c>
      <c r="D22" s="65">
        <v>0</v>
      </c>
      <c r="E22" s="74"/>
      <c r="F22" s="65">
        <f>H22-D22</f>
        <v>0</v>
      </c>
      <c r="G22" s="74"/>
      <c r="H22" s="65">
        <v>0</v>
      </c>
      <c r="M22" s="85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s="60" customFormat="1" ht="14.25" hidden="1" x14ac:dyDescent="0.2">
      <c r="A23" s="63"/>
      <c r="B23" s="17" t="s">
        <v>658</v>
      </c>
      <c r="D23" s="65">
        <v>0</v>
      </c>
      <c r="E23" s="74"/>
      <c r="F23" s="65">
        <f>H23-D23</f>
        <v>0</v>
      </c>
      <c r="G23" s="74"/>
      <c r="H23" s="65">
        <v>0</v>
      </c>
      <c r="M23" s="85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60" customFormat="1" ht="14.25" hidden="1" x14ac:dyDescent="0.2">
      <c r="A24" s="63"/>
      <c r="B24" s="17" t="s">
        <v>657</v>
      </c>
      <c r="D24" s="65">
        <v>0</v>
      </c>
      <c r="E24" s="74"/>
      <c r="F24" s="65">
        <f>H24-D24</f>
        <v>0</v>
      </c>
      <c r="G24" s="74"/>
      <c r="H24" s="65">
        <v>0</v>
      </c>
      <c r="M24" s="85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60" customFormat="1" ht="14.25" hidden="1" x14ac:dyDescent="0.2">
      <c r="A25" s="63"/>
      <c r="B25" s="17" t="s">
        <v>639</v>
      </c>
      <c r="D25" s="65">
        <v>0</v>
      </c>
      <c r="E25" s="74"/>
      <c r="F25" s="65">
        <f>H25-D25</f>
        <v>0</v>
      </c>
      <c r="G25" s="74"/>
      <c r="H25" s="65">
        <v>0</v>
      </c>
      <c r="M25" s="85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s="60" customFormat="1" ht="14.25" hidden="1" x14ac:dyDescent="0.2">
      <c r="A26" s="63"/>
      <c r="B26" s="17" t="s">
        <v>656</v>
      </c>
      <c r="D26" s="65">
        <v>0</v>
      </c>
      <c r="E26" s="74"/>
      <c r="F26" s="65">
        <f>H26-D26</f>
        <v>0</v>
      </c>
      <c r="G26" s="74"/>
      <c r="H26" s="65">
        <v>0</v>
      </c>
      <c r="M26" s="85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s="60" customFormat="1" ht="14.25" hidden="1" x14ac:dyDescent="0.2">
      <c r="A27" s="63"/>
      <c r="B27" s="17" t="s">
        <v>655</v>
      </c>
      <c r="D27" s="65">
        <v>0</v>
      </c>
      <c r="E27" s="74"/>
      <c r="F27" s="65">
        <f>H27-D27</f>
        <v>0</v>
      </c>
      <c r="G27" s="74"/>
      <c r="H27" s="65">
        <v>0</v>
      </c>
      <c r="M27" s="85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s="60" customFormat="1" ht="14.25" hidden="1" x14ac:dyDescent="0.2">
      <c r="A28" s="63"/>
      <c r="B28" s="17" t="s">
        <v>654</v>
      </c>
      <c r="D28" s="65">
        <v>0</v>
      </c>
      <c r="E28" s="74"/>
      <c r="F28" s="65">
        <f>H28-D28</f>
        <v>0</v>
      </c>
      <c r="G28" s="74"/>
      <c r="H28" s="65">
        <v>0</v>
      </c>
      <c r="M28" s="85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s="60" customFormat="1" ht="14.25" hidden="1" x14ac:dyDescent="0.2">
      <c r="A29" s="63"/>
      <c r="B29" s="17" t="s">
        <v>653</v>
      </c>
      <c r="D29" s="65">
        <v>0</v>
      </c>
      <c r="E29" s="74"/>
      <c r="F29" s="65">
        <f>H29-D29</f>
        <v>0</v>
      </c>
      <c r="G29" s="74"/>
      <c r="H29" s="65">
        <v>0</v>
      </c>
      <c r="M29" s="85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s="60" customFormat="1" ht="14.25" hidden="1" x14ac:dyDescent="0.2">
      <c r="A30" s="63"/>
      <c r="B30" s="17" t="s">
        <v>652</v>
      </c>
      <c r="D30" s="65">
        <v>0</v>
      </c>
      <c r="E30" s="74"/>
      <c r="F30" s="65">
        <f>H30-D30</f>
        <v>0</v>
      </c>
      <c r="G30" s="74"/>
      <c r="H30" s="65">
        <v>0</v>
      </c>
      <c r="M30" s="85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s="60" customFormat="1" ht="14.25" hidden="1" x14ac:dyDescent="0.2">
      <c r="A31" s="63"/>
      <c r="B31" s="17" t="s">
        <v>638</v>
      </c>
      <c r="D31" s="65">
        <v>0</v>
      </c>
      <c r="E31" s="74"/>
      <c r="F31" s="65">
        <f>H31-D31</f>
        <v>0</v>
      </c>
      <c r="G31" s="74"/>
      <c r="H31" s="65">
        <v>0</v>
      </c>
      <c r="M31" s="85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s="60" customFormat="1" ht="14.25" hidden="1" x14ac:dyDescent="0.2">
      <c r="A32" s="63"/>
      <c r="B32" s="17" t="s">
        <v>651</v>
      </c>
      <c r="D32" s="65">
        <v>0</v>
      </c>
      <c r="E32" s="74"/>
      <c r="F32" s="65">
        <f>H32-D32</f>
        <v>0</v>
      </c>
      <c r="G32" s="74"/>
      <c r="H32" s="65">
        <v>0</v>
      </c>
      <c r="M32" s="85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s="60" customFormat="1" ht="14.25" hidden="1" x14ac:dyDescent="0.2">
      <c r="A33" s="63"/>
      <c r="B33" s="17" t="s">
        <v>650</v>
      </c>
      <c r="D33" s="65">
        <v>0</v>
      </c>
      <c r="E33" s="74"/>
      <c r="F33" s="65">
        <f>H33-D33</f>
        <v>0</v>
      </c>
      <c r="G33" s="74"/>
      <c r="H33" s="65">
        <v>0</v>
      </c>
      <c r="M33" s="85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s="60" customFormat="1" ht="14.25" hidden="1" x14ac:dyDescent="0.2">
      <c r="A34" s="63"/>
      <c r="B34" s="17" t="s">
        <v>649</v>
      </c>
      <c r="D34" s="65">
        <v>0</v>
      </c>
      <c r="E34" s="74"/>
      <c r="F34" s="65">
        <f>H34-D34</f>
        <v>0</v>
      </c>
      <c r="G34" s="74"/>
      <c r="H34" s="65">
        <v>0</v>
      </c>
      <c r="M34" s="85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s="60" customFormat="1" ht="14.25" hidden="1" x14ac:dyDescent="0.2">
      <c r="A35" s="63"/>
      <c r="B35" s="17" t="s">
        <v>648</v>
      </c>
      <c r="D35" s="65">
        <v>0</v>
      </c>
      <c r="E35" s="74"/>
      <c r="F35" s="65">
        <f>H35-D35</f>
        <v>0</v>
      </c>
      <c r="G35" s="74"/>
      <c r="H35" s="65">
        <v>0</v>
      </c>
      <c r="M35" s="85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s="60" customFormat="1" ht="14.25" hidden="1" x14ac:dyDescent="0.2">
      <c r="A36" s="63"/>
      <c r="B36" s="17" t="s">
        <v>647</v>
      </c>
      <c r="D36" s="65">
        <v>0</v>
      </c>
      <c r="E36" s="74"/>
      <c r="F36" s="65">
        <f>H36-D36</f>
        <v>0</v>
      </c>
      <c r="G36" s="74"/>
      <c r="H36" s="65">
        <v>0</v>
      </c>
      <c r="M36" s="85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s="60" customFormat="1" ht="14.25" hidden="1" x14ac:dyDescent="0.2">
      <c r="A37" s="63"/>
      <c r="B37" s="17" t="s">
        <v>393</v>
      </c>
      <c r="D37" s="65">
        <v>0</v>
      </c>
      <c r="E37" s="74"/>
      <c r="F37" s="65">
        <f>H37-D37</f>
        <v>0</v>
      </c>
      <c r="G37" s="74"/>
      <c r="H37" s="65">
        <v>0</v>
      </c>
      <c r="M37" s="85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s="60" customFormat="1" ht="14.25" hidden="1" x14ac:dyDescent="0.2">
      <c r="A38" s="63"/>
      <c r="B38" s="17" t="s">
        <v>646</v>
      </c>
      <c r="D38" s="65">
        <v>0</v>
      </c>
      <c r="E38" s="74"/>
      <c r="F38" s="65">
        <f>H38-D38</f>
        <v>0</v>
      </c>
      <c r="G38" s="74"/>
      <c r="H38" s="65">
        <v>0</v>
      </c>
      <c r="M38" s="85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s="60" customFormat="1" ht="14.25" hidden="1" x14ac:dyDescent="0.2">
      <c r="A39" s="63"/>
      <c r="B39" s="17" t="s">
        <v>645</v>
      </c>
      <c r="D39" s="65">
        <v>0</v>
      </c>
      <c r="E39" s="74"/>
      <c r="F39" s="65">
        <f>H39-D39</f>
        <v>0</v>
      </c>
      <c r="G39" s="74"/>
      <c r="H39" s="65">
        <v>0</v>
      </c>
      <c r="M39" s="85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s="60" customFormat="1" ht="14.25" hidden="1" x14ac:dyDescent="0.2">
      <c r="A40" s="63"/>
      <c r="B40" s="17" t="s">
        <v>644</v>
      </c>
      <c r="D40" s="65">
        <v>0</v>
      </c>
      <c r="E40" s="74"/>
      <c r="F40" s="65">
        <f>H40-D40</f>
        <v>0</v>
      </c>
      <c r="G40" s="74"/>
      <c r="H40" s="65">
        <v>0</v>
      </c>
      <c r="M40" s="85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s="60" customFormat="1" ht="14.25" hidden="1" x14ac:dyDescent="0.2">
      <c r="A41" s="63"/>
      <c r="B41" s="17" t="s">
        <v>643</v>
      </c>
      <c r="D41" s="65">
        <v>0</v>
      </c>
      <c r="E41" s="74"/>
      <c r="F41" s="65">
        <f>H41-D41</f>
        <v>0</v>
      </c>
      <c r="G41" s="74"/>
      <c r="H41" s="65">
        <v>0</v>
      </c>
      <c r="M41" s="85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s="60" customFormat="1" ht="14.25" hidden="1" x14ac:dyDescent="0.2">
      <c r="A42" s="63"/>
      <c r="B42" s="17" t="s">
        <v>642</v>
      </c>
      <c r="D42" s="65">
        <v>0</v>
      </c>
      <c r="E42" s="74"/>
      <c r="F42" s="65">
        <f>H42-D42</f>
        <v>0</v>
      </c>
      <c r="G42" s="74"/>
      <c r="H42" s="65">
        <v>0</v>
      </c>
      <c r="M42" s="85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s="60" customFormat="1" ht="14.25" hidden="1" x14ac:dyDescent="0.2">
      <c r="A43" s="63"/>
      <c r="B43" s="17" t="s">
        <v>641</v>
      </c>
      <c r="D43" s="65">
        <v>0</v>
      </c>
      <c r="E43" s="74"/>
      <c r="F43" s="65">
        <f>H43-D43</f>
        <v>0</v>
      </c>
      <c r="G43" s="74"/>
      <c r="H43" s="65">
        <v>0</v>
      </c>
      <c r="M43" s="85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s="60" customFormat="1" ht="14.25" hidden="1" x14ac:dyDescent="0.2">
      <c r="A44" s="63"/>
      <c r="B44" s="17" t="s">
        <v>640</v>
      </c>
      <c r="D44" s="65">
        <v>0</v>
      </c>
      <c r="E44" s="74"/>
      <c r="F44" s="65">
        <f>H44-D44</f>
        <v>0</v>
      </c>
      <c r="G44" s="74"/>
      <c r="H44" s="65">
        <v>0</v>
      </c>
      <c r="M44" s="85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s="60" customFormat="1" ht="14.25" hidden="1" x14ac:dyDescent="0.2">
      <c r="A45" s="63"/>
      <c r="B45" s="17" t="s">
        <v>639</v>
      </c>
      <c r="D45" s="65">
        <v>0</v>
      </c>
      <c r="E45" s="74"/>
      <c r="F45" s="65">
        <f>H45-D45</f>
        <v>0</v>
      </c>
      <c r="G45" s="74"/>
      <c r="H45" s="65">
        <v>0</v>
      </c>
      <c r="M45" s="85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s="60" customFormat="1" ht="14.25" hidden="1" x14ac:dyDescent="0.2">
      <c r="A46" s="63"/>
      <c r="B46" s="17" t="s">
        <v>638</v>
      </c>
      <c r="D46" s="65">
        <v>0</v>
      </c>
      <c r="E46" s="74"/>
      <c r="F46" s="65">
        <f>H46-D46</f>
        <v>0</v>
      </c>
      <c r="G46" s="74"/>
      <c r="H46" s="65">
        <v>0</v>
      </c>
      <c r="M46" s="85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s="60" customFormat="1" ht="14.25" hidden="1" x14ac:dyDescent="0.2">
      <c r="A47" s="63"/>
      <c r="B47" s="17" t="s">
        <v>637</v>
      </c>
      <c r="D47" s="65">
        <v>0</v>
      </c>
      <c r="E47" s="74"/>
      <c r="F47" s="65">
        <f>H47-D47</f>
        <v>0</v>
      </c>
      <c r="G47" s="74"/>
      <c r="H47" s="65">
        <v>0</v>
      </c>
      <c r="M47" s="85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s="60" customFormat="1" ht="14.25" hidden="1" x14ac:dyDescent="0.2">
      <c r="A48" s="63"/>
      <c r="B48" s="17" t="s">
        <v>636</v>
      </c>
      <c r="D48" s="65">
        <v>0</v>
      </c>
      <c r="E48" s="74"/>
      <c r="F48" s="65">
        <f>H48-D48</f>
        <v>0</v>
      </c>
      <c r="G48" s="74"/>
      <c r="H48" s="65">
        <v>0</v>
      </c>
      <c r="M48" s="85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s="60" customFormat="1" ht="14.25" hidden="1" x14ac:dyDescent="0.2">
      <c r="A49" s="63"/>
      <c r="B49" s="17" t="s">
        <v>635</v>
      </c>
      <c r="D49" s="65">
        <v>0</v>
      </c>
      <c r="E49" s="74"/>
      <c r="F49" s="65">
        <f>H49-D49</f>
        <v>0</v>
      </c>
      <c r="G49" s="74"/>
      <c r="H49" s="65">
        <v>0</v>
      </c>
      <c r="M49" s="85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s="60" customFormat="1" ht="14.25" hidden="1" x14ac:dyDescent="0.2">
      <c r="A50" s="63"/>
      <c r="B50" s="17" t="s">
        <v>634</v>
      </c>
      <c r="D50" s="65">
        <v>0</v>
      </c>
      <c r="E50" s="74"/>
      <c r="F50" s="65">
        <f>H50-D50</f>
        <v>0</v>
      </c>
      <c r="G50" s="74"/>
      <c r="H50" s="65">
        <v>0</v>
      </c>
      <c r="M50" s="85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s="60" customFormat="1" ht="14.25" hidden="1" x14ac:dyDescent="0.2">
      <c r="A51" s="63"/>
      <c r="B51" s="17" t="s">
        <v>633</v>
      </c>
      <c r="D51" s="65">
        <v>0</v>
      </c>
      <c r="E51" s="74"/>
      <c r="F51" s="65">
        <f>H51-D51</f>
        <v>0</v>
      </c>
      <c r="G51" s="74"/>
      <c r="H51" s="65">
        <v>0</v>
      </c>
      <c r="M51" s="85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s="60" customFormat="1" ht="14.25" hidden="1" x14ac:dyDescent="0.2">
      <c r="A52" s="63"/>
      <c r="B52" s="17" t="s">
        <v>632</v>
      </c>
      <c r="D52" s="65">
        <v>0</v>
      </c>
      <c r="E52" s="74"/>
      <c r="F52" s="65">
        <f>H52-D52</f>
        <v>0</v>
      </c>
      <c r="G52" s="74"/>
      <c r="H52" s="65">
        <v>0</v>
      </c>
      <c r="M52" s="85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s="60" customFormat="1" ht="14.25" hidden="1" x14ac:dyDescent="0.2">
      <c r="A53" s="63"/>
      <c r="B53" s="17" t="s">
        <v>631</v>
      </c>
      <c r="D53" s="65">
        <v>0</v>
      </c>
      <c r="E53" s="74"/>
      <c r="F53" s="65">
        <f>H53-D53</f>
        <v>0</v>
      </c>
      <c r="G53" s="74"/>
      <c r="H53" s="65">
        <v>0</v>
      </c>
      <c r="M53" s="85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s="60" customFormat="1" ht="14.25" hidden="1" x14ac:dyDescent="0.2">
      <c r="A54" s="63"/>
      <c r="B54" s="17" t="s">
        <v>630</v>
      </c>
      <c r="D54" s="65">
        <v>0</v>
      </c>
      <c r="E54" s="74"/>
      <c r="F54" s="65">
        <f>H54-D54</f>
        <v>0</v>
      </c>
      <c r="G54" s="74"/>
      <c r="H54" s="65">
        <v>0</v>
      </c>
      <c r="M54" s="85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s="60" customFormat="1" ht="14.25" hidden="1" x14ac:dyDescent="0.2">
      <c r="A55" s="63"/>
      <c r="B55" s="17" t="s">
        <v>629</v>
      </c>
      <c r="D55" s="65">
        <v>0</v>
      </c>
      <c r="E55" s="74"/>
      <c r="F55" s="65">
        <f>H55-D55</f>
        <v>0</v>
      </c>
      <c r="G55" s="74"/>
      <c r="H55" s="65">
        <v>0</v>
      </c>
      <c r="M55" s="85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s="60" customFormat="1" ht="14.25" hidden="1" x14ac:dyDescent="0.2">
      <c r="A56" s="63"/>
      <c r="B56" s="17" t="s">
        <v>628</v>
      </c>
      <c r="D56" s="65">
        <v>0</v>
      </c>
      <c r="E56" s="74"/>
      <c r="F56" s="65">
        <f>H56-D56</f>
        <v>0</v>
      </c>
      <c r="G56" s="74"/>
      <c r="H56" s="65">
        <v>0</v>
      </c>
      <c r="M56" s="85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s="60" customFormat="1" ht="14.25" hidden="1" x14ac:dyDescent="0.2">
      <c r="A57" s="63"/>
      <c r="B57" s="17" t="s">
        <v>627</v>
      </c>
      <c r="D57" s="65">
        <v>0</v>
      </c>
      <c r="E57" s="74"/>
      <c r="F57" s="65">
        <f>H57-D57</f>
        <v>0</v>
      </c>
      <c r="G57" s="74"/>
      <c r="H57" s="65">
        <v>0</v>
      </c>
      <c r="M57" s="85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s="60" customFormat="1" ht="14.25" hidden="1" x14ac:dyDescent="0.2">
      <c r="A58" s="63"/>
      <c r="B58" s="17" t="s">
        <v>626</v>
      </c>
      <c r="D58" s="65">
        <v>0</v>
      </c>
      <c r="E58" s="74"/>
      <c r="F58" s="65">
        <f>H58-D58</f>
        <v>0</v>
      </c>
      <c r="G58" s="74"/>
      <c r="H58" s="65">
        <v>0</v>
      </c>
      <c r="M58" s="85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s="60" customFormat="1" ht="14.25" hidden="1" x14ac:dyDescent="0.2">
      <c r="A59" s="63"/>
      <c r="B59" s="17" t="s">
        <v>625</v>
      </c>
      <c r="D59" s="65">
        <v>0</v>
      </c>
      <c r="E59" s="74"/>
      <c r="F59" s="65">
        <f>H59-D59</f>
        <v>0</v>
      </c>
      <c r="G59" s="74"/>
      <c r="H59" s="65">
        <v>0</v>
      </c>
      <c r="M59" s="85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s="60" customFormat="1" ht="14.25" hidden="1" x14ac:dyDescent="0.2">
      <c r="A60" s="63"/>
      <c r="B60" s="17" t="s">
        <v>624</v>
      </c>
      <c r="D60" s="65">
        <v>0</v>
      </c>
      <c r="E60" s="74"/>
      <c r="F60" s="65">
        <f>H60-D60</f>
        <v>0</v>
      </c>
      <c r="G60" s="74"/>
      <c r="H60" s="65">
        <v>0</v>
      </c>
      <c r="M60" s="85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 s="60" customFormat="1" ht="14.25" hidden="1" x14ac:dyDescent="0.2">
      <c r="A61" s="63"/>
      <c r="B61" s="17" t="s">
        <v>623</v>
      </c>
      <c r="D61" s="65">
        <v>0</v>
      </c>
      <c r="E61" s="74"/>
      <c r="F61" s="65">
        <f>H61-D61</f>
        <v>0</v>
      </c>
      <c r="G61" s="74"/>
      <c r="H61" s="65">
        <v>0</v>
      </c>
      <c r="M61" s="85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s="60" customFormat="1" ht="14.25" hidden="1" x14ac:dyDescent="0.2">
      <c r="A62" s="63"/>
      <c r="B62" s="17" t="s">
        <v>622</v>
      </c>
      <c r="D62" s="65">
        <v>0</v>
      </c>
      <c r="E62" s="74"/>
      <c r="F62" s="65">
        <f>H62-D62</f>
        <v>0</v>
      </c>
      <c r="G62" s="74"/>
      <c r="H62" s="65">
        <v>0</v>
      </c>
      <c r="M62" s="85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s="60" customFormat="1" ht="14.25" hidden="1" x14ac:dyDescent="0.2">
      <c r="A63" s="63"/>
      <c r="B63" s="17" t="s">
        <v>621</v>
      </c>
      <c r="D63" s="65">
        <v>0</v>
      </c>
      <c r="E63" s="74"/>
      <c r="F63" s="65">
        <f>H63-D63</f>
        <v>0</v>
      </c>
      <c r="G63" s="74"/>
      <c r="H63" s="65">
        <v>0</v>
      </c>
      <c r="M63" s="54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s="60" customFormat="1" ht="14.25" hidden="1" x14ac:dyDescent="0.2">
      <c r="A64" s="83"/>
      <c r="B64" s="17" t="s">
        <v>621</v>
      </c>
      <c r="D64" s="65">
        <v>0</v>
      </c>
      <c r="E64" s="74"/>
      <c r="F64" s="65">
        <f>H64-D64</f>
        <v>0</v>
      </c>
      <c r="G64" s="74"/>
      <c r="H64" s="65">
        <v>0</v>
      </c>
      <c r="M64" s="54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s="60" customFormat="1" ht="14.25" hidden="1" x14ac:dyDescent="0.2">
      <c r="A65" s="63"/>
      <c r="B65" s="17" t="s">
        <v>620</v>
      </c>
      <c r="D65" s="65">
        <v>0</v>
      </c>
      <c r="E65" s="74"/>
      <c r="F65" s="65">
        <f>H65-D65</f>
        <v>0</v>
      </c>
      <c r="G65" s="74"/>
      <c r="H65" s="65">
        <v>0</v>
      </c>
      <c r="M65" s="54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s="60" customFormat="1" ht="14.25" hidden="1" x14ac:dyDescent="0.2">
      <c r="A66" s="63"/>
      <c r="B66" s="17" t="s">
        <v>619</v>
      </c>
      <c r="D66" s="65">
        <v>0</v>
      </c>
      <c r="E66" s="74"/>
      <c r="F66" s="65">
        <f>H66-D66</f>
        <v>0</v>
      </c>
      <c r="G66" s="74"/>
      <c r="H66" s="65">
        <v>0</v>
      </c>
      <c r="M66" s="85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s="60" customFormat="1" ht="14.25" hidden="1" x14ac:dyDescent="0.2">
      <c r="A67" s="63"/>
      <c r="B67" s="17" t="s">
        <v>618</v>
      </c>
      <c r="D67" s="65">
        <v>0</v>
      </c>
      <c r="E67" s="74"/>
      <c r="F67" s="65">
        <f>H67-D67</f>
        <v>0</v>
      </c>
      <c r="G67" s="74"/>
      <c r="H67" s="65">
        <v>0</v>
      </c>
      <c r="M67" s="85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s="60" customFormat="1" ht="14.25" hidden="1" x14ac:dyDescent="0.2">
      <c r="A68" s="63"/>
      <c r="B68" s="17" t="s">
        <v>617</v>
      </c>
      <c r="D68" s="65">
        <v>0</v>
      </c>
      <c r="E68" s="74"/>
      <c r="F68" s="65">
        <f>H68-D68</f>
        <v>0</v>
      </c>
      <c r="G68" s="74"/>
      <c r="H68" s="65">
        <v>0</v>
      </c>
      <c r="M68" s="85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s="60" customFormat="1" ht="14.25" hidden="1" x14ac:dyDescent="0.2">
      <c r="A69" s="63"/>
      <c r="B69" s="17" t="s">
        <v>616</v>
      </c>
      <c r="D69" s="65">
        <v>0</v>
      </c>
      <c r="E69" s="74"/>
      <c r="F69" s="65">
        <f>H69-D69</f>
        <v>0</v>
      </c>
      <c r="G69" s="74"/>
      <c r="H69" s="65">
        <v>0</v>
      </c>
      <c r="M69" s="85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s="60" customFormat="1" ht="14.25" hidden="1" x14ac:dyDescent="0.2">
      <c r="A70" s="63"/>
      <c r="B70" s="17" t="s">
        <v>615</v>
      </c>
      <c r="D70" s="65">
        <v>0</v>
      </c>
      <c r="E70" s="74"/>
      <c r="F70" s="65">
        <f>H70-D70</f>
        <v>0</v>
      </c>
      <c r="G70" s="74"/>
      <c r="H70" s="65">
        <v>0</v>
      </c>
      <c r="M70" s="85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s="60" customFormat="1" ht="14.25" hidden="1" x14ac:dyDescent="0.2">
      <c r="A71" s="63"/>
      <c r="B71" s="17" t="s">
        <v>614</v>
      </c>
      <c r="D71" s="65">
        <v>0</v>
      </c>
      <c r="E71" s="74"/>
      <c r="F71" s="65">
        <f>H71-D71</f>
        <v>0</v>
      </c>
      <c r="G71" s="74"/>
      <c r="H71" s="65">
        <v>0</v>
      </c>
      <c r="M71" s="85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s="60" customFormat="1" ht="14.25" hidden="1" x14ac:dyDescent="0.2">
      <c r="A72" s="63"/>
      <c r="B72" s="17" t="s">
        <v>613</v>
      </c>
      <c r="D72" s="65">
        <v>0</v>
      </c>
      <c r="E72" s="74"/>
      <c r="F72" s="65">
        <f>H72-D72</f>
        <v>0</v>
      </c>
      <c r="G72" s="74"/>
      <c r="H72" s="65">
        <v>0</v>
      </c>
      <c r="M72" s="85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s="60" customFormat="1" ht="14.25" hidden="1" x14ac:dyDescent="0.2">
      <c r="A73" s="63"/>
      <c r="B73" s="17" t="s">
        <v>612</v>
      </c>
      <c r="D73" s="65">
        <v>0</v>
      </c>
      <c r="E73" s="74"/>
      <c r="F73" s="65">
        <f>H73-D73</f>
        <v>0</v>
      </c>
      <c r="G73" s="74"/>
      <c r="H73" s="65">
        <v>0</v>
      </c>
      <c r="M73" s="85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s="60" customFormat="1" ht="14.25" hidden="1" x14ac:dyDescent="0.2">
      <c r="A74" s="63"/>
      <c r="B74" s="17" t="s">
        <v>611</v>
      </c>
      <c r="D74" s="65">
        <v>0</v>
      </c>
      <c r="E74" s="74"/>
      <c r="F74" s="65">
        <f>H74-D74</f>
        <v>0</v>
      </c>
      <c r="G74" s="74"/>
      <c r="H74" s="65">
        <v>0</v>
      </c>
      <c r="M74" s="85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s="60" customFormat="1" ht="14.25" hidden="1" x14ac:dyDescent="0.2">
      <c r="A75" s="63"/>
      <c r="B75" s="17" t="s">
        <v>610</v>
      </c>
      <c r="D75" s="65">
        <v>0</v>
      </c>
      <c r="E75" s="74"/>
      <c r="F75" s="65">
        <f>H75-D75</f>
        <v>0</v>
      </c>
      <c r="G75" s="74"/>
      <c r="H75" s="65">
        <v>0</v>
      </c>
      <c r="M75" s="85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s="60" customFormat="1" ht="14.25" hidden="1" x14ac:dyDescent="0.2">
      <c r="A76" s="63"/>
      <c r="B76" s="17" t="s">
        <v>609</v>
      </c>
      <c r="D76" s="65">
        <v>0</v>
      </c>
      <c r="E76" s="74"/>
      <c r="F76" s="65">
        <f>H76-D76</f>
        <v>0</v>
      </c>
      <c r="G76" s="74"/>
      <c r="H76" s="65">
        <v>0</v>
      </c>
      <c r="M76" s="85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s="60" customFormat="1" ht="14.25" hidden="1" x14ac:dyDescent="0.2">
      <c r="A77" s="63"/>
      <c r="B77" s="17" t="s">
        <v>608</v>
      </c>
      <c r="D77" s="65">
        <v>0</v>
      </c>
      <c r="E77" s="74"/>
      <c r="F77" s="65">
        <f>H77-D77</f>
        <v>0</v>
      </c>
      <c r="G77" s="74"/>
      <c r="H77" s="65">
        <v>0</v>
      </c>
      <c r="M77" s="54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60" customFormat="1" ht="14.25" hidden="1" x14ac:dyDescent="0.2">
      <c r="A78" s="63"/>
      <c r="B78" s="17" t="s">
        <v>607</v>
      </c>
      <c r="D78" s="65">
        <v>0</v>
      </c>
      <c r="E78" s="74"/>
      <c r="F78" s="65">
        <f>H78-D78</f>
        <v>0</v>
      </c>
      <c r="G78" s="74"/>
      <c r="H78" s="65">
        <v>0</v>
      </c>
      <c r="M78" s="54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60" customFormat="1" ht="14.25" hidden="1" x14ac:dyDescent="0.2">
      <c r="A79" s="63"/>
      <c r="B79" s="17" t="s">
        <v>606</v>
      </c>
      <c r="D79" s="65">
        <v>0</v>
      </c>
      <c r="E79" s="74"/>
      <c r="F79" s="65">
        <f>H79-D79</f>
        <v>0</v>
      </c>
      <c r="G79" s="74"/>
      <c r="H79" s="65">
        <v>0</v>
      </c>
      <c r="M79" s="54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60" customFormat="1" ht="14.25" hidden="1" x14ac:dyDescent="0.2">
      <c r="A80" s="63"/>
      <c r="B80" s="17" t="s">
        <v>605</v>
      </c>
      <c r="D80" s="65">
        <v>0</v>
      </c>
      <c r="E80" s="74"/>
      <c r="F80" s="65">
        <f>H80-D80</f>
        <v>0</v>
      </c>
      <c r="G80" s="74"/>
      <c r="H80" s="65">
        <v>0</v>
      </c>
      <c r="M80" s="54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s="60" customFormat="1" ht="14.25" hidden="1" x14ac:dyDescent="0.2">
      <c r="A81" s="63"/>
      <c r="B81" s="17" t="s">
        <v>604</v>
      </c>
      <c r="D81" s="65">
        <v>0</v>
      </c>
      <c r="E81" s="74"/>
      <c r="F81" s="65">
        <f>H81-D81</f>
        <v>0</v>
      </c>
      <c r="G81" s="74"/>
      <c r="H81" s="65">
        <v>0</v>
      </c>
      <c r="M81" s="85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60" customFormat="1" ht="14.25" hidden="1" x14ac:dyDescent="0.2">
      <c r="A82" s="63"/>
      <c r="B82" s="17" t="s">
        <v>604</v>
      </c>
      <c r="D82" s="65">
        <v>0</v>
      </c>
      <c r="E82" s="74"/>
      <c r="F82" s="65">
        <f>H82-D82</f>
        <v>0</v>
      </c>
      <c r="G82" s="74"/>
      <c r="H82" s="65">
        <v>0</v>
      </c>
      <c r="M82" s="85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60" customFormat="1" ht="14.25" hidden="1" x14ac:dyDescent="0.2">
      <c r="A83" s="63"/>
      <c r="B83" s="17" t="s">
        <v>604</v>
      </c>
      <c r="D83" s="65">
        <v>0</v>
      </c>
      <c r="E83" s="74"/>
      <c r="F83" s="65">
        <f>H83-D83</f>
        <v>0</v>
      </c>
      <c r="G83" s="74"/>
      <c r="H83" s="65">
        <v>0</v>
      </c>
      <c r="M83" s="85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60" customFormat="1" ht="14.25" hidden="1" x14ac:dyDescent="0.2">
      <c r="A84" s="63"/>
      <c r="B84" s="17" t="s">
        <v>603</v>
      </c>
      <c r="D84" s="65">
        <v>0</v>
      </c>
      <c r="E84" s="74"/>
      <c r="F84" s="65">
        <f>H84-D84</f>
        <v>0</v>
      </c>
      <c r="G84" s="74"/>
      <c r="H84" s="65">
        <v>0</v>
      </c>
      <c r="M84" s="85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60" customFormat="1" ht="14.25" hidden="1" x14ac:dyDescent="0.2">
      <c r="A85" s="63"/>
      <c r="B85" s="17" t="s">
        <v>270</v>
      </c>
      <c r="D85" s="65">
        <v>0</v>
      </c>
      <c r="E85" s="74"/>
      <c r="F85" s="65">
        <f>H85-D85</f>
        <v>0</v>
      </c>
      <c r="G85" s="74"/>
      <c r="H85" s="65">
        <v>0</v>
      </c>
      <c r="M85" s="85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14.25" hidden="1" x14ac:dyDescent="0.2">
      <c r="A86" s="63"/>
      <c r="B86" s="17" t="s">
        <v>602</v>
      </c>
      <c r="C86" s="60"/>
      <c r="D86" s="65">
        <v>0</v>
      </c>
      <c r="E86" s="74"/>
      <c r="F86" s="65">
        <f>H86-D86</f>
        <v>0</v>
      </c>
      <c r="H86" s="55">
        <v>0</v>
      </c>
    </row>
    <row r="87" spans="1:25" ht="14.25" hidden="1" x14ac:dyDescent="0.2">
      <c r="A87" s="63"/>
      <c r="B87" s="17" t="s">
        <v>601</v>
      </c>
      <c r="C87" s="60"/>
      <c r="D87" s="65">
        <v>0</v>
      </c>
      <c r="E87" s="74"/>
      <c r="F87" s="65">
        <f>H87-D87</f>
        <v>0</v>
      </c>
      <c r="H87" s="55">
        <v>0</v>
      </c>
    </row>
    <row r="88" spans="1:25" ht="14.25" hidden="1" x14ac:dyDescent="0.2">
      <c r="A88" s="63"/>
      <c r="B88" s="17" t="s">
        <v>600</v>
      </c>
      <c r="C88" s="60"/>
      <c r="D88" s="65">
        <v>0</v>
      </c>
      <c r="E88" s="74"/>
      <c r="F88" s="65">
        <f>H88-D88</f>
        <v>0</v>
      </c>
      <c r="H88" s="55">
        <v>0</v>
      </c>
    </row>
    <row r="89" spans="1:25" ht="14.25" hidden="1" x14ac:dyDescent="0.2">
      <c r="A89" s="63"/>
      <c r="B89" s="17" t="s">
        <v>599</v>
      </c>
      <c r="C89" s="60"/>
      <c r="D89" s="65">
        <v>0</v>
      </c>
      <c r="E89" s="74"/>
      <c r="F89" s="65">
        <f>H89-D89</f>
        <v>0</v>
      </c>
      <c r="H89" s="55">
        <v>0</v>
      </c>
    </row>
    <row r="90" spans="1:25" ht="14.25" hidden="1" x14ac:dyDescent="0.2">
      <c r="A90" s="63"/>
      <c r="B90" s="17" t="s">
        <v>598</v>
      </c>
      <c r="C90" s="60"/>
      <c r="D90" s="65">
        <v>0</v>
      </c>
      <c r="E90" s="74"/>
      <c r="F90" s="65">
        <f>H90-D90</f>
        <v>0</v>
      </c>
      <c r="H90" s="55">
        <v>0</v>
      </c>
    </row>
    <row r="91" spans="1:25" ht="14.25" hidden="1" x14ac:dyDescent="0.2">
      <c r="A91" s="63"/>
      <c r="B91" s="17" t="s">
        <v>597</v>
      </c>
      <c r="C91" s="60"/>
      <c r="D91" s="65">
        <v>0</v>
      </c>
      <c r="E91" s="74"/>
      <c r="F91" s="65">
        <f>H91-D91</f>
        <v>0</v>
      </c>
      <c r="H91" s="55">
        <v>0</v>
      </c>
    </row>
    <row r="92" spans="1:25" s="91" customFormat="1" ht="14.25" hidden="1" x14ac:dyDescent="0.2">
      <c r="A92" s="63"/>
      <c r="B92" s="17" t="s">
        <v>596</v>
      </c>
      <c r="C92" s="81"/>
      <c r="D92" s="2">
        <v>0</v>
      </c>
      <c r="E92" s="82"/>
      <c r="F92" s="65">
        <f>H92-D92</f>
        <v>0</v>
      </c>
      <c r="G92" s="56"/>
      <c r="H92" s="56">
        <v>0</v>
      </c>
      <c r="K92" s="93"/>
      <c r="L92" s="93"/>
      <c r="M92" s="93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spans="1:25" s="91" customFormat="1" ht="14.25" hidden="1" x14ac:dyDescent="0.2">
      <c r="A93" s="63"/>
      <c r="B93" s="17" t="s">
        <v>595</v>
      </c>
      <c r="C93" s="81"/>
      <c r="D93" s="2">
        <v>0</v>
      </c>
      <c r="E93" s="82"/>
      <c r="F93" s="65">
        <f>H93-D93</f>
        <v>0</v>
      </c>
      <c r="G93" s="56"/>
      <c r="H93" s="56">
        <v>0</v>
      </c>
      <c r="K93" s="93"/>
      <c r="L93" s="93"/>
      <c r="M93" s="93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</row>
    <row r="94" spans="1:25" s="91" customFormat="1" ht="14.25" x14ac:dyDescent="0.2">
      <c r="A94" s="63"/>
      <c r="B94" s="17" t="s">
        <v>594</v>
      </c>
      <c r="C94" s="81"/>
      <c r="D94" s="2">
        <v>0</v>
      </c>
      <c r="E94" s="82"/>
      <c r="F94" s="65">
        <f>H94-D94</f>
        <v>-763527.9</v>
      </c>
      <c r="G94" s="56"/>
      <c r="H94" s="56">
        <v>-763527.9</v>
      </c>
      <c r="K94" s="93"/>
      <c r="L94" s="93"/>
      <c r="M94" s="93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</row>
    <row r="95" spans="1:25" s="91" customFormat="1" ht="14.25" hidden="1" x14ac:dyDescent="0.2">
      <c r="A95" s="63"/>
      <c r="B95" s="17" t="s">
        <v>593</v>
      </c>
      <c r="C95" s="81"/>
      <c r="D95" s="2">
        <v>0</v>
      </c>
      <c r="E95" s="82"/>
      <c r="F95" s="65">
        <f>H95-D95</f>
        <v>0</v>
      </c>
      <c r="G95" s="56"/>
      <c r="H95" s="56">
        <v>0</v>
      </c>
      <c r="K95" s="93"/>
      <c r="L95" s="93"/>
      <c r="M95" s="93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</row>
    <row r="96" spans="1:25" s="60" customFormat="1" ht="14.25" hidden="1" x14ac:dyDescent="0.2">
      <c r="A96" s="63"/>
      <c r="B96" s="17" t="s">
        <v>592</v>
      </c>
      <c r="D96" s="65">
        <v>0</v>
      </c>
      <c r="E96" s="74"/>
      <c r="F96" s="65">
        <f>H96-D96</f>
        <v>0</v>
      </c>
      <c r="G96" s="74"/>
      <c r="H96" s="65">
        <v>0</v>
      </c>
      <c r="M96" s="54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s="60" customFormat="1" ht="14.25" hidden="1" x14ac:dyDescent="0.2">
      <c r="A97" s="63"/>
      <c r="B97" s="17" t="s">
        <v>591</v>
      </c>
      <c r="D97" s="65">
        <v>0</v>
      </c>
      <c r="E97" s="74"/>
      <c r="F97" s="65">
        <f>H97-D97</f>
        <v>0</v>
      </c>
      <c r="G97" s="74"/>
      <c r="H97" s="65">
        <v>0</v>
      </c>
      <c r="M97" s="54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s="60" customFormat="1" ht="14.25" hidden="1" x14ac:dyDescent="0.2">
      <c r="A98" s="63"/>
      <c r="B98" s="17" t="s">
        <v>590</v>
      </c>
      <c r="D98" s="65">
        <v>0</v>
      </c>
      <c r="E98" s="74"/>
      <c r="F98" s="65">
        <f>H98-D98</f>
        <v>0</v>
      </c>
      <c r="G98" s="74"/>
      <c r="H98" s="65">
        <v>0</v>
      </c>
      <c r="M98" s="54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s="60" customFormat="1" ht="14.25" hidden="1" x14ac:dyDescent="0.2">
      <c r="A99" s="63"/>
      <c r="B99" s="17" t="s">
        <v>589</v>
      </c>
      <c r="D99" s="65">
        <v>0</v>
      </c>
      <c r="E99" s="74"/>
      <c r="F99" s="65">
        <f>H99-D99</f>
        <v>0</v>
      </c>
      <c r="G99" s="74"/>
      <c r="H99" s="65">
        <v>0</v>
      </c>
      <c r="M99" s="54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5" s="60" customFormat="1" ht="14.25" hidden="1" x14ac:dyDescent="0.2">
      <c r="A100" s="63"/>
      <c r="B100" s="17" t="s">
        <v>588</v>
      </c>
      <c r="D100" s="65">
        <v>0</v>
      </c>
      <c r="E100" s="74"/>
      <c r="F100" s="65">
        <f>H100-D100</f>
        <v>0</v>
      </c>
      <c r="G100" s="74"/>
      <c r="H100" s="65">
        <v>0</v>
      </c>
      <c r="M100" s="54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5" s="60" customFormat="1" ht="14.25" hidden="1" x14ac:dyDescent="0.2">
      <c r="A101" s="63"/>
      <c r="B101" s="17" t="s">
        <v>587</v>
      </c>
      <c r="D101" s="65">
        <v>0</v>
      </c>
      <c r="E101" s="74"/>
      <c r="F101" s="65">
        <f>H101-D101</f>
        <v>0</v>
      </c>
      <c r="G101" s="74"/>
      <c r="H101" s="65">
        <v>0</v>
      </c>
      <c r="M101" s="54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5" s="60" customFormat="1" ht="14.25" hidden="1" x14ac:dyDescent="0.2">
      <c r="A102" s="63"/>
      <c r="B102" s="17" t="s">
        <v>586</v>
      </c>
      <c r="D102" s="65">
        <v>0</v>
      </c>
      <c r="E102" s="74"/>
      <c r="F102" s="65">
        <f>H102-D102</f>
        <v>0</v>
      </c>
      <c r="G102" s="74"/>
      <c r="H102" s="65">
        <v>0</v>
      </c>
      <c r="M102" s="54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5" s="60" customFormat="1" ht="14.25" hidden="1" x14ac:dyDescent="0.2">
      <c r="A103" s="63"/>
      <c r="B103" s="17" t="s">
        <v>585</v>
      </c>
      <c r="D103" s="65">
        <v>0</v>
      </c>
      <c r="E103" s="74"/>
      <c r="F103" s="65">
        <f>H103-D103</f>
        <v>0</v>
      </c>
      <c r="G103" s="74"/>
      <c r="H103" s="65">
        <v>0</v>
      </c>
      <c r="M103" s="54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s="60" customFormat="1" ht="14.25" hidden="1" x14ac:dyDescent="0.2">
      <c r="A104" s="63"/>
      <c r="B104" s="17" t="s">
        <v>584</v>
      </c>
      <c r="D104" s="65">
        <v>0</v>
      </c>
      <c r="E104" s="74"/>
      <c r="F104" s="65">
        <f>H104-D104</f>
        <v>0</v>
      </c>
      <c r="G104" s="74"/>
      <c r="H104" s="65">
        <v>0</v>
      </c>
      <c r="M104" s="54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</row>
    <row r="105" spans="1:25" s="60" customFormat="1" ht="14.25" hidden="1" x14ac:dyDescent="0.2">
      <c r="A105" s="63"/>
      <c r="B105" s="17" t="s">
        <v>583</v>
      </c>
      <c r="D105" s="65">
        <v>0</v>
      </c>
      <c r="E105" s="74"/>
      <c r="F105" s="65">
        <f>H105-D105</f>
        <v>0</v>
      </c>
      <c r="G105" s="74"/>
      <c r="H105" s="65">
        <v>0</v>
      </c>
      <c r="M105" s="54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s="60" customFormat="1" ht="14.25" hidden="1" x14ac:dyDescent="0.2">
      <c r="A106" s="63"/>
      <c r="B106" s="17" t="s">
        <v>582</v>
      </c>
      <c r="D106" s="65">
        <v>0</v>
      </c>
      <c r="E106" s="74"/>
      <c r="F106" s="65">
        <f>H106-D106</f>
        <v>0</v>
      </c>
      <c r="G106" s="74"/>
      <c r="H106" s="65">
        <v>0</v>
      </c>
      <c r="M106" s="54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s="60" customFormat="1" ht="14.25" hidden="1" x14ac:dyDescent="0.2">
      <c r="A107" s="63"/>
      <c r="B107" s="17" t="s">
        <v>581</v>
      </c>
      <c r="D107" s="65">
        <v>0</v>
      </c>
      <c r="E107" s="74"/>
      <c r="F107" s="65">
        <f>H107-D107</f>
        <v>0</v>
      </c>
      <c r="G107" s="74"/>
      <c r="H107" s="65">
        <v>0</v>
      </c>
      <c r="M107" s="54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s="60" customFormat="1" ht="14.25" hidden="1" x14ac:dyDescent="0.2">
      <c r="A108" s="63"/>
      <c r="B108" s="17" t="s">
        <v>580</v>
      </c>
      <c r="D108" s="65">
        <v>0</v>
      </c>
      <c r="E108" s="74"/>
      <c r="F108" s="65">
        <f>H108-D108</f>
        <v>0</v>
      </c>
      <c r="G108" s="74"/>
      <c r="H108" s="65">
        <v>0</v>
      </c>
      <c r="M108" s="54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s="60" customFormat="1" ht="14.25" hidden="1" x14ac:dyDescent="0.2">
      <c r="A109" s="63"/>
      <c r="B109" s="17" t="s">
        <v>579</v>
      </c>
      <c r="D109" s="65">
        <v>0</v>
      </c>
      <c r="E109" s="74"/>
      <c r="F109" s="65">
        <f>H109-D109</f>
        <v>0</v>
      </c>
      <c r="G109" s="74"/>
      <c r="H109" s="65">
        <v>0</v>
      </c>
      <c r="M109" s="54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s="60" customFormat="1" ht="14.25" hidden="1" x14ac:dyDescent="0.2">
      <c r="A110" s="63"/>
      <c r="B110" s="17" t="s">
        <v>578</v>
      </c>
      <c r="D110" s="65">
        <v>0</v>
      </c>
      <c r="E110" s="74"/>
      <c r="F110" s="65">
        <f>H110-D110</f>
        <v>0</v>
      </c>
      <c r="G110" s="74"/>
      <c r="H110" s="65">
        <v>0</v>
      </c>
      <c r="M110" s="54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s="60" customFormat="1" ht="14.25" hidden="1" x14ac:dyDescent="0.2">
      <c r="A111" s="63"/>
      <c r="B111" s="17" t="s">
        <v>222</v>
      </c>
      <c r="D111" s="65">
        <v>0</v>
      </c>
      <c r="E111" s="74"/>
      <c r="F111" s="65">
        <f>H111-D111</f>
        <v>0</v>
      </c>
      <c r="G111" s="74"/>
      <c r="H111" s="65">
        <v>0</v>
      </c>
      <c r="M111" s="54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s="60" customFormat="1" ht="14.25" hidden="1" x14ac:dyDescent="0.2">
      <c r="A112" s="63"/>
      <c r="B112" s="17" t="s">
        <v>577</v>
      </c>
      <c r="D112" s="65">
        <v>0</v>
      </c>
      <c r="E112" s="74"/>
      <c r="F112" s="65">
        <f>H112-D112</f>
        <v>0</v>
      </c>
      <c r="G112" s="74"/>
      <c r="H112" s="65">
        <v>0</v>
      </c>
      <c r="M112" s="54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</row>
    <row r="113" spans="1:25" s="60" customFormat="1" ht="14.25" hidden="1" x14ac:dyDescent="0.2">
      <c r="A113" s="63"/>
      <c r="B113" s="17" t="s">
        <v>189</v>
      </c>
      <c r="D113" s="65">
        <v>0</v>
      </c>
      <c r="E113" s="74"/>
      <c r="F113" s="65">
        <f>H113-D113</f>
        <v>0</v>
      </c>
      <c r="G113" s="74"/>
      <c r="H113" s="65">
        <v>0</v>
      </c>
      <c r="M113" s="54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5" s="60" customFormat="1" ht="14.25" hidden="1" x14ac:dyDescent="0.2">
      <c r="A114" s="63" t="s">
        <v>182</v>
      </c>
      <c r="B114" s="17"/>
      <c r="D114" s="76">
        <f>SUM(D11:D113)</f>
        <v>0</v>
      </c>
      <c r="E114" s="74"/>
      <c r="F114" s="76">
        <f>H114-D114</f>
        <v>3702721.0900000003</v>
      </c>
      <c r="G114" s="74"/>
      <c r="H114" s="76">
        <f>SUM(H11:H113)</f>
        <v>3702721.0900000003</v>
      </c>
      <c r="M114" s="54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s="60" customFormat="1" ht="14.25" hidden="1" x14ac:dyDescent="0.2">
      <c r="A115" s="63"/>
      <c r="B115" s="17" t="s">
        <v>189</v>
      </c>
      <c r="D115" s="65">
        <v>0</v>
      </c>
      <c r="E115" s="74"/>
      <c r="F115" s="65">
        <f>H115-D115</f>
        <v>0</v>
      </c>
      <c r="G115" s="74"/>
      <c r="H115" s="65">
        <v>0</v>
      </c>
      <c r="M115" s="85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5" s="60" customFormat="1" ht="14.25" hidden="1" x14ac:dyDescent="0.2">
      <c r="A116" s="63"/>
      <c r="B116" s="17" t="s">
        <v>189</v>
      </c>
      <c r="D116" s="65">
        <v>0</v>
      </c>
      <c r="E116" s="74"/>
      <c r="F116" s="65">
        <f>H116-D116</f>
        <v>0</v>
      </c>
      <c r="G116" s="74"/>
      <c r="H116" s="65">
        <v>0</v>
      </c>
      <c r="M116" s="85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</row>
    <row r="117" spans="1:25" s="60" customFormat="1" ht="14.25" hidden="1" x14ac:dyDescent="0.2">
      <c r="A117" s="63"/>
      <c r="B117" s="17" t="s">
        <v>189</v>
      </c>
      <c r="D117" s="89">
        <v>0</v>
      </c>
      <c r="E117" s="74"/>
      <c r="F117" s="89">
        <f>H117-D117</f>
        <v>0</v>
      </c>
      <c r="G117" s="74"/>
      <c r="H117" s="89">
        <v>0</v>
      </c>
      <c r="M117" s="85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5" s="60" customFormat="1" ht="14.25" x14ac:dyDescent="0.2">
      <c r="A118" s="63"/>
      <c r="B118" s="17"/>
      <c r="D118" s="89"/>
      <c r="E118" s="74"/>
      <c r="F118" s="89"/>
      <c r="G118" s="74"/>
      <c r="H118" s="89"/>
      <c r="M118" s="85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s="60" customFormat="1" ht="15" x14ac:dyDescent="0.25">
      <c r="A119" s="62" t="s">
        <v>182</v>
      </c>
      <c r="B119" s="97" t="s">
        <v>576</v>
      </c>
      <c r="C119" s="78"/>
      <c r="D119" s="96">
        <f>SUM(D114:D117)</f>
        <v>0</v>
      </c>
      <c r="E119" s="99"/>
      <c r="F119" s="96">
        <f>SUM(F114:F117)</f>
        <v>3702721.0900000003</v>
      </c>
      <c r="G119" s="99"/>
      <c r="H119" s="96">
        <f>SUM(H114:H117)</f>
        <v>3702721.0900000003</v>
      </c>
      <c r="M119" s="54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s="60" customFormat="1" ht="14.25" x14ac:dyDescent="0.2">
      <c r="A120" s="63"/>
      <c r="B120" s="81"/>
      <c r="D120" s="65"/>
      <c r="E120" s="74"/>
      <c r="F120" s="65"/>
      <c r="G120" s="74"/>
      <c r="H120" s="65"/>
      <c r="M120" s="85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s="60" customFormat="1" ht="14.25" x14ac:dyDescent="0.2">
      <c r="A121" s="63" t="s">
        <v>182</v>
      </c>
      <c r="B121" s="80" t="s">
        <v>575</v>
      </c>
      <c r="D121" s="65"/>
      <c r="E121" s="74"/>
      <c r="F121" s="65"/>
      <c r="G121" s="74"/>
      <c r="H121" s="65"/>
      <c r="M121" s="85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s="60" customFormat="1" ht="14.25" hidden="1" x14ac:dyDescent="0.2">
      <c r="A122" s="63"/>
      <c r="B122" s="17" t="s">
        <v>574</v>
      </c>
      <c r="D122" s="65">
        <v>0</v>
      </c>
      <c r="E122" s="74"/>
      <c r="F122" s="65">
        <f>H122-D122</f>
        <v>0</v>
      </c>
      <c r="G122" s="74"/>
      <c r="H122" s="65">
        <v>0</v>
      </c>
      <c r="M122" s="85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s="60" customFormat="1" ht="14.25" hidden="1" x14ac:dyDescent="0.2">
      <c r="A123" s="63"/>
      <c r="B123" s="17" t="s">
        <v>573</v>
      </c>
      <c r="D123" s="65">
        <v>0</v>
      </c>
      <c r="E123" s="74"/>
      <c r="F123" s="65">
        <f>H123-D123</f>
        <v>0</v>
      </c>
      <c r="G123" s="74"/>
      <c r="H123" s="65">
        <v>0</v>
      </c>
      <c r="M123" s="85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1:25" s="60" customFormat="1" ht="14.25" hidden="1" x14ac:dyDescent="0.2">
      <c r="A124" s="63"/>
      <c r="B124" s="17" t="s">
        <v>572</v>
      </c>
      <c r="D124" s="65">
        <v>0</v>
      </c>
      <c r="E124" s="74"/>
      <c r="F124" s="65">
        <f>H124-D124</f>
        <v>0</v>
      </c>
      <c r="G124" s="74"/>
      <c r="H124" s="65">
        <v>0</v>
      </c>
      <c r="M124" s="85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1:25" s="60" customFormat="1" ht="14.25" hidden="1" x14ac:dyDescent="0.2">
      <c r="A125" s="63"/>
      <c r="B125" s="17" t="s">
        <v>425</v>
      </c>
      <c r="D125" s="65">
        <v>0</v>
      </c>
      <c r="E125" s="74"/>
      <c r="F125" s="65">
        <f>H125-D125</f>
        <v>0</v>
      </c>
      <c r="G125" s="74"/>
      <c r="H125" s="65">
        <v>0</v>
      </c>
      <c r="M125" s="85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1:25" s="60" customFormat="1" ht="14.25" hidden="1" x14ac:dyDescent="0.2">
      <c r="A126" s="63"/>
      <c r="B126" s="17" t="s">
        <v>571</v>
      </c>
      <c r="D126" s="65">
        <v>0</v>
      </c>
      <c r="E126" s="74"/>
      <c r="F126" s="65">
        <f>H126-D126</f>
        <v>0</v>
      </c>
      <c r="G126" s="74"/>
      <c r="H126" s="65">
        <v>0</v>
      </c>
      <c r="M126" s="85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1:25" s="60" customFormat="1" ht="14.25" hidden="1" x14ac:dyDescent="0.2">
      <c r="A127" s="63"/>
      <c r="B127" s="17" t="s">
        <v>400</v>
      </c>
      <c r="D127" s="65">
        <v>0</v>
      </c>
      <c r="E127" s="74"/>
      <c r="F127" s="65">
        <f>H127-D127</f>
        <v>0</v>
      </c>
      <c r="G127" s="74"/>
      <c r="H127" s="65">
        <v>0</v>
      </c>
      <c r="M127" s="85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1:25" s="60" customFormat="1" ht="14.25" hidden="1" x14ac:dyDescent="0.2">
      <c r="A128" s="63"/>
      <c r="B128" s="17" t="s">
        <v>570</v>
      </c>
      <c r="D128" s="65">
        <v>0</v>
      </c>
      <c r="E128" s="74"/>
      <c r="F128" s="65">
        <f>H128-D128</f>
        <v>0</v>
      </c>
      <c r="G128" s="74"/>
      <c r="H128" s="65">
        <v>0</v>
      </c>
      <c r="M128" s="85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5" ht="14.25" hidden="1" x14ac:dyDescent="0.2">
      <c r="A129" s="63"/>
      <c r="B129" s="17" t="s">
        <v>569</v>
      </c>
      <c r="D129" s="55">
        <v>0</v>
      </c>
      <c r="F129" s="65">
        <f>H129-D129</f>
        <v>0</v>
      </c>
      <c r="H129" s="55">
        <v>0</v>
      </c>
    </row>
    <row r="130" spans="1:25" ht="14.25" x14ac:dyDescent="0.2">
      <c r="A130" s="63"/>
      <c r="B130" s="17" t="s">
        <v>568</v>
      </c>
      <c r="D130" s="55">
        <v>0</v>
      </c>
      <c r="F130" s="65">
        <f>H130-D130</f>
        <v>286459.58</v>
      </c>
      <c r="H130" s="55">
        <v>286459.58</v>
      </c>
    </row>
    <row r="131" spans="1:25" s="60" customFormat="1" ht="14.25" hidden="1" x14ac:dyDescent="0.2">
      <c r="A131" s="63"/>
      <c r="B131" s="17" t="s">
        <v>567</v>
      </c>
      <c r="D131" s="65">
        <v>0</v>
      </c>
      <c r="E131" s="74"/>
      <c r="F131" s="65">
        <f>H131-D131</f>
        <v>0</v>
      </c>
      <c r="G131" s="74"/>
      <c r="H131" s="65">
        <v>0</v>
      </c>
      <c r="M131" s="85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s="60" customFormat="1" ht="14.25" hidden="1" x14ac:dyDescent="0.2">
      <c r="A132" s="63"/>
      <c r="B132" s="17" t="s">
        <v>566</v>
      </c>
      <c r="D132" s="65">
        <v>0</v>
      </c>
      <c r="E132" s="74"/>
      <c r="F132" s="65">
        <f>H132-D132</f>
        <v>0</v>
      </c>
      <c r="G132" s="74"/>
      <c r="H132" s="65">
        <v>0</v>
      </c>
      <c r="M132" s="85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s="60" customFormat="1" ht="14.25" hidden="1" x14ac:dyDescent="0.2">
      <c r="A133" s="63"/>
      <c r="B133" s="17" t="s">
        <v>565</v>
      </c>
      <c r="D133" s="65">
        <v>0</v>
      </c>
      <c r="E133" s="74"/>
      <c r="F133" s="65">
        <f>H133-D133</f>
        <v>0</v>
      </c>
      <c r="G133" s="74"/>
      <c r="H133" s="65">
        <v>0</v>
      </c>
      <c r="M133" s="85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ht="14.25" hidden="1" x14ac:dyDescent="0.2">
      <c r="A134" s="63"/>
      <c r="B134" s="17" t="s">
        <v>564</v>
      </c>
      <c r="D134" s="55">
        <v>0</v>
      </c>
      <c r="F134" s="65">
        <f>H134-D134</f>
        <v>0</v>
      </c>
      <c r="H134" s="55">
        <v>0</v>
      </c>
    </row>
    <row r="135" spans="1:25" s="60" customFormat="1" ht="14.25" hidden="1" x14ac:dyDescent="0.2">
      <c r="A135" s="63"/>
      <c r="B135" s="17" t="s">
        <v>563</v>
      </c>
      <c r="D135" s="65">
        <v>0</v>
      </c>
      <c r="E135" s="74"/>
      <c r="F135" s="65">
        <f>H135-D135</f>
        <v>0</v>
      </c>
      <c r="G135" s="74"/>
      <c r="H135" s="65">
        <v>0</v>
      </c>
      <c r="M135" s="85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1:25" s="60" customFormat="1" ht="14.25" hidden="1" x14ac:dyDescent="0.2">
      <c r="A136" s="63"/>
      <c r="B136" s="17" t="s">
        <v>562</v>
      </c>
      <c r="D136" s="65">
        <v>0</v>
      </c>
      <c r="E136" s="74"/>
      <c r="F136" s="65">
        <f>H136-D136</f>
        <v>0</v>
      </c>
      <c r="G136" s="74"/>
      <c r="H136" s="65">
        <v>0</v>
      </c>
      <c r="M136" s="54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s="60" customFormat="1" ht="14.25" hidden="1" x14ac:dyDescent="0.2">
      <c r="A137" s="63"/>
      <c r="B137" s="17" t="s">
        <v>561</v>
      </c>
      <c r="D137" s="65">
        <v>0</v>
      </c>
      <c r="E137" s="74"/>
      <c r="F137" s="65">
        <f>H137-D137</f>
        <v>0</v>
      </c>
      <c r="G137" s="74"/>
      <c r="H137" s="65">
        <v>0</v>
      </c>
      <c r="M137" s="54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ht="14.25" hidden="1" x14ac:dyDescent="0.2">
      <c r="A138" s="63"/>
      <c r="B138" s="17" t="s">
        <v>560</v>
      </c>
      <c r="D138" s="55">
        <v>0</v>
      </c>
      <c r="F138" s="65">
        <f>H138-D138</f>
        <v>0</v>
      </c>
      <c r="H138" s="55">
        <v>0</v>
      </c>
    </row>
    <row r="139" spans="1:25" ht="14.25" hidden="1" x14ac:dyDescent="0.2">
      <c r="A139" s="63"/>
      <c r="B139" s="17" t="s">
        <v>559</v>
      </c>
      <c r="D139" s="55">
        <v>0</v>
      </c>
      <c r="F139" s="65">
        <f>H139-D139</f>
        <v>0</v>
      </c>
      <c r="H139" s="55">
        <v>0</v>
      </c>
    </row>
    <row r="140" spans="1:25" ht="14.25" hidden="1" x14ac:dyDescent="0.2">
      <c r="A140" s="63"/>
      <c r="B140" s="17" t="s">
        <v>558</v>
      </c>
      <c r="D140" s="55">
        <v>0</v>
      </c>
      <c r="F140" s="65">
        <f>H140-D140</f>
        <v>0</v>
      </c>
      <c r="H140" s="55">
        <v>0</v>
      </c>
    </row>
    <row r="141" spans="1:25" ht="14.25" hidden="1" x14ac:dyDescent="0.2">
      <c r="A141" s="63"/>
      <c r="B141" s="17" t="s">
        <v>557</v>
      </c>
      <c r="D141" s="55">
        <v>0</v>
      </c>
      <c r="F141" s="65">
        <f>H141-D141</f>
        <v>0</v>
      </c>
      <c r="H141" s="55">
        <v>0</v>
      </c>
    </row>
    <row r="142" spans="1:25" s="60" customFormat="1" ht="14.25" hidden="1" x14ac:dyDescent="0.2">
      <c r="A142" s="63"/>
      <c r="B142" s="17" t="s">
        <v>556</v>
      </c>
      <c r="D142" s="65">
        <v>0</v>
      </c>
      <c r="E142" s="74"/>
      <c r="F142" s="65">
        <f>H142-D142</f>
        <v>0</v>
      </c>
      <c r="G142" s="74"/>
      <c r="H142" s="65">
        <v>0</v>
      </c>
      <c r="M142" s="54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ht="14.25" x14ac:dyDescent="0.2">
      <c r="A143" s="63" t="s">
        <v>182</v>
      </c>
      <c r="B143" s="17"/>
      <c r="D143" s="98">
        <f>SUM(D122:D142)</f>
        <v>0</v>
      </c>
      <c r="F143" s="76">
        <f>H143-D143</f>
        <v>286459.58</v>
      </c>
      <c r="H143" s="98">
        <f>SUM(H122:H142)</f>
        <v>286459.58</v>
      </c>
    </row>
    <row r="144" spans="1:25" ht="14.25" x14ac:dyDescent="0.2">
      <c r="A144" s="63"/>
      <c r="B144" s="17"/>
      <c r="F144" s="65"/>
    </row>
    <row r="145" spans="1:25" ht="14.25" hidden="1" x14ac:dyDescent="0.2">
      <c r="A145" s="63"/>
      <c r="B145" s="17" t="s">
        <v>403</v>
      </c>
      <c r="D145" s="55">
        <v>0</v>
      </c>
      <c r="F145" s="65">
        <f>H145-D145</f>
        <v>0</v>
      </c>
      <c r="H145" s="55">
        <v>0</v>
      </c>
    </row>
    <row r="146" spans="1:25" ht="14.25" hidden="1" x14ac:dyDescent="0.2">
      <c r="A146" s="63"/>
      <c r="B146" s="17" t="s">
        <v>318</v>
      </c>
      <c r="D146" s="55">
        <v>0</v>
      </c>
      <c r="F146" s="65">
        <f>H146-D146</f>
        <v>0</v>
      </c>
      <c r="H146" s="55">
        <v>0</v>
      </c>
    </row>
    <row r="147" spans="1:25" ht="14.25" hidden="1" x14ac:dyDescent="0.2">
      <c r="A147" s="63"/>
      <c r="B147" s="17" t="s">
        <v>555</v>
      </c>
      <c r="D147" s="55">
        <v>0</v>
      </c>
      <c r="F147" s="65">
        <f>H147-D147</f>
        <v>0</v>
      </c>
      <c r="H147" s="55">
        <v>0</v>
      </c>
    </row>
    <row r="148" spans="1:25" ht="14.25" hidden="1" x14ac:dyDescent="0.2">
      <c r="A148" s="63"/>
      <c r="B148" s="17" t="s">
        <v>423</v>
      </c>
      <c r="D148" s="55">
        <v>0</v>
      </c>
      <c r="F148" s="65">
        <f>H148-D148</f>
        <v>0</v>
      </c>
      <c r="H148" s="55">
        <v>0</v>
      </c>
    </row>
    <row r="149" spans="1:25" ht="14.25" hidden="1" x14ac:dyDescent="0.2">
      <c r="A149" s="63"/>
      <c r="B149" s="17" t="s">
        <v>554</v>
      </c>
      <c r="D149" s="55">
        <v>0</v>
      </c>
      <c r="F149" s="65">
        <f>H149-D149</f>
        <v>0</v>
      </c>
      <c r="H149" s="55">
        <v>0</v>
      </c>
    </row>
    <row r="150" spans="1:25" ht="14.25" hidden="1" x14ac:dyDescent="0.2">
      <c r="A150" s="63"/>
      <c r="B150" s="17" t="s">
        <v>553</v>
      </c>
      <c r="D150" s="55">
        <v>0</v>
      </c>
      <c r="F150" s="65">
        <f>H150-D150</f>
        <v>0</v>
      </c>
      <c r="H150" s="55">
        <v>0</v>
      </c>
    </row>
    <row r="151" spans="1:25" ht="14.25" hidden="1" x14ac:dyDescent="0.2">
      <c r="A151" s="63"/>
      <c r="B151" s="17" t="s">
        <v>552</v>
      </c>
      <c r="D151" s="55">
        <v>0</v>
      </c>
      <c r="F151" s="65">
        <f>H151-D151</f>
        <v>0</v>
      </c>
      <c r="H151" s="55">
        <v>0</v>
      </c>
    </row>
    <row r="152" spans="1:25" s="60" customFormat="1" ht="14.25" hidden="1" x14ac:dyDescent="0.2">
      <c r="A152" s="63"/>
      <c r="B152" s="17" t="s">
        <v>551</v>
      </c>
      <c r="D152" s="65">
        <v>0</v>
      </c>
      <c r="E152" s="74"/>
      <c r="F152" s="65">
        <f>H152-D152</f>
        <v>0</v>
      </c>
      <c r="G152" s="74"/>
      <c r="H152" s="65">
        <v>0</v>
      </c>
      <c r="M152" s="54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1:25" s="60" customFormat="1" ht="14.25" hidden="1" x14ac:dyDescent="0.2">
      <c r="A153" s="63"/>
      <c r="B153" s="17" t="s">
        <v>550</v>
      </c>
      <c r="D153" s="65">
        <v>0</v>
      </c>
      <c r="E153" s="74"/>
      <c r="F153" s="65">
        <f>H153-D153</f>
        <v>0</v>
      </c>
      <c r="G153" s="74"/>
      <c r="H153" s="65">
        <v>0</v>
      </c>
      <c r="M153" s="54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1:25" s="60" customFormat="1" ht="14.25" hidden="1" x14ac:dyDescent="0.2">
      <c r="A154" s="63"/>
      <c r="B154" s="17" t="s">
        <v>549</v>
      </c>
      <c r="D154" s="65">
        <v>0</v>
      </c>
      <c r="E154" s="74"/>
      <c r="F154" s="65">
        <f>H154-D154</f>
        <v>0</v>
      </c>
      <c r="G154" s="74"/>
      <c r="H154" s="65">
        <v>0</v>
      </c>
      <c r="M154" s="54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1:25" s="60" customFormat="1" ht="14.25" hidden="1" x14ac:dyDescent="0.2">
      <c r="A155" s="63"/>
      <c r="B155" s="17" t="s">
        <v>548</v>
      </c>
      <c r="D155" s="65">
        <v>0</v>
      </c>
      <c r="E155" s="74"/>
      <c r="F155" s="65">
        <f>H155-D155</f>
        <v>0</v>
      </c>
      <c r="G155" s="74"/>
      <c r="H155" s="65">
        <v>0</v>
      </c>
      <c r="M155" s="85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1:25" s="60" customFormat="1" ht="14.25" hidden="1" x14ac:dyDescent="0.2">
      <c r="A156" s="63"/>
      <c r="B156" s="17" t="s">
        <v>547</v>
      </c>
      <c r="D156" s="65">
        <v>0</v>
      </c>
      <c r="E156" s="74"/>
      <c r="F156" s="65">
        <f>H156-D156</f>
        <v>0</v>
      </c>
      <c r="G156" s="74"/>
      <c r="H156" s="65">
        <v>0</v>
      </c>
      <c r="M156" s="85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1:25" s="60" customFormat="1" ht="14.25" hidden="1" x14ac:dyDescent="0.2">
      <c r="A157" s="63"/>
      <c r="B157" s="17" t="s">
        <v>546</v>
      </c>
      <c r="D157" s="65">
        <v>0</v>
      </c>
      <c r="E157" s="74"/>
      <c r="F157" s="65">
        <f>H157-D157</f>
        <v>0</v>
      </c>
      <c r="G157" s="74"/>
      <c r="H157" s="65">
        <v>0</v>
      </c>
      <c r="M157" s="54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s="60" customFormat="1" ht="14.25" x14ac:dyDescent="0.2">
      <c r="A158" s="63"/>
      <c r="B158" s="17" t="s">
        <v>545</v>
      </c>
      <c r="D158" s="65">
        <v>0</v>
      </c>
      <c r="E158" s="74"/>
      <c r="F158" s="65">
        <f>H158-D158</f>
        <v>-3916.66</v>
      </c>
      <c r="G158" s="74"/>
      <c r="H158" s="65">
        <v>-3916.66</v>
      </c>
      <c r="M158" s="54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s="60" customFormat="1" ht="14.25" hidden="1" x14ac:dyDescent="0.2">
      <c r="A159" s="63"/>
      <c r="B159" s="17" t="s">
        <v>544</v>
      </c>
      <c r="D159" s="65">
        <v>0</v>
      </c>
      <c r="E159" s="74"/>
      <c r="F159" s="65">
        <f>H159-D159</f>
        <v>0</v>
      </c>
      <c r="G159" s="74"/>
      <c r="H159" s="65">
        <v>0</v>
      </c>
      <c r="M159" s="54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s="60" customFormat="1" ht="14.25" hidden="1" x14ac:dyDescent="0.2">
      <c r="A160" s="63"/>
      <c r="B160" s="17" t="s">
        <v>543</v>
      </c>
      <c r="D160" s="65">
        <v>0</v>
      </c>
      <c r="E160" s="74"/>
      <c r="F160" s="65">
        <f>H160-D160</f>
        <v>0</v>
      </c>
      <c r="G160" s="74"/>
      <c r="H160" s="65">
        <v>0</v>
      </c>
      <c r="M160" s="54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5" s="60" customFormat="1" ht="14.25" hidden="1" x14ac:dyDescent="0.2">
      <c r="A161" s="63"/>
      <c r="B161" s="17" t="s">
        <v>542</v>
      </c>
      <c r="D161" s="65">
        <v>0</v>
      </c>
      <c r="E161" s="74"/>
      <c r="F161" s="65">
        <f>H161-D161</f>
        <v>0</v>
      </c>
      <c r="G161" s="74"/>
      <c r="H161" s="65">
        <v>0</v>
      </c>
      <c r="M161" s="54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5" s="60" customFormat="1" ht="14.25" hidden="1" x14ac:dyDescent="0.2">
      <c r="A162" s="63"/>
      <c r="B162" s="17" t="s">
        <v>542</v>
      </c>
      <c r="D162" s="65">
        <v>0</v>
      </c>
      <c r="E162" s="74"/>
      <c r="F162" s="65">
        <f>H162-D162</f>
        <v>0</v>
      </c>
      <c r="G162" s="74"/>
      <c r="H162" s="65">
        <v>0</v>
      </c>
      <c r="M162" s="54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5" s="60" customFormat="1" ht="14.25" x14ac:dyDescent="0.2">
      <c r="A163" s="63" t="s">
        <v>182</v>
      </c>
      <c r="B163" s="17"/>
      <c r="D163" s="98">
        <f>SUM(D145:D162)</f>
        <v>0</v>
      </c>
      <c r="E163" s="55"/>
      <c r="F163" s="76">
        <f>H163-D163</f>
        <v>-3916.66</v>
      </c>
      <c r="G163" s="55"/>
      <c r="H163" s="98">
        <f>SUM(H145:H162)</f>
        <v>-3916.66</v>
      </c>
      <c r="M163" s="54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5" s="60" customFormat="1" ht="14.25" x14ac:dyDescent="0.2">
      <c r="A164" s="63"/>
      <c r="B164" s="17"/>
      <c r="D164" s="65"/>
      <c r="E164" s="74"/>
      <c r="F164" s="65"/>
      <c r="G164" s="74"/>
      <c r="H164" s="65"/>
      <c r="M164" s="54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5" s="91" customFormat="1" ht="14.25" x14ac:dyDescent="0.2">
      <c r="A165" s="63" t="s">
        <v>182</v>
      </c>
      <c r="B165" s="97" t="s">
        <v>541</v>
      </c>
      <c r="D165" s="94">
        <f>D143+D163</f>
        <v>0</v>
      </c>
      <c r="E165" s="95"/>
      <c r="F165" s="96">
        <f>H165-D165</f>
        <v>282542.92000000004</v>
      </c>
      <c r="G165" s="95"/>
      <c r="H165" s="94">
        <f>H143+H163</f>
        <v>282542.92000000004</v>
      </c>
      <c r="K165" s="93"/>
      <c r="L165" s="93"/>
      <c r="M165" s="93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</row>
    <row r="166" spans="1:25" s="60" customFormat="1" ht="14.25" x14ac:dyDescent="0.2">
      <c r="A166" s="63"/>
      <c r="B166" s="81"/>
      <c r="D166" s="65"/>
      <c r="E166" s="74"/>
      <c r="F166" s="65"/>
      <c r="G166" s="74"/>
      <c r="H166" s="65"/>
      <c r="M166" s="85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1:25" ht="14.25" x14ac:dyDescent="0.2">
      <c r="A167" s="63" t="s">
        <v>182</v>
      </c>
      <c r="B167" s="80" t="s">
        <v>540</v>
      </c>
      <c r="D167" s="2"/>
      <c r="E167" s="65"/>
      <c r="F167" s="2"/>
      <c r="G167" s="65"/>
      <c r="H167" s="2"/>
    </row>
    <row r="168" spans="1:25" ht="14.25" hidden="1" x14ac:dyDescent="0.2">
      <c r="A168" s="63"/>
      <c r="B168" s="17" t="s">
        <v>539</v>
      </c>
      <c r="D168" s="65">
        <v>0</v>
      </c>
      <c r="E168" s="65"/>
      <c r="F168" s="65">
        <f>H168-D168</f>
        <v>0</v>
      </c>
      <c r="G168" s="65"/>
      <c r="H168" s="65">
        <v>0</v>
      </c>
    </row>
    <row r="169" spans="1:25" ht="14.25" x14ac:dyDescent="0.2">
      <c r="A169" s="63"/>
      <c r="B169" s="17" t="s">
        <v>407</v>
      </c>
      <c r="D169" s="65">
        <v>0</v>
      </c>
      <c r="E169" s="65"/>
      <c r="F169" s="65">
        <f>H169-D169</f>
        <v>49192.43</v>
      </c>
      <c r="G169" s="65"/>
      <c r="H169" s="65">
        <v>49192.43</v>
      </c>
    </row>
    <row r="170" spans="1:25" ht="14.25" hidden="1" x14ac:dyDescent="0.2">
      <c r="A170" s="63"/>
      <c r="B170" s="17" t="s">
        <v>538</v>
      </c>
      <c r="D170" s="65">
        <v>0</v>
      </c>
      <c r="E170" s="65"/>
      <c r="F170" s="65">
        <f>H170-D170</f>
        <v>0</v>
      </c>
      <c r="G170" s="65"/>
      <c r="H170" s="65">
        <v>0</v>
      </c>
    </row>
    <row r="171" spans="1:25" ht="14.25" hidden="1" x14ac:dyDescent="0.2">
      <c r="A171" s="63"/>
      <c r="B171" s="17" t="s">
        <v>537</v>
      </c>
      <c r="D171" s="65">
        <v>0</v>
      </c>
      <c r="E171" s="65"/>
      <c r="F171" s="65">
        <f>H171-D171</f>
        <v>0</v>
      </c>
      <c r="G171" s="65"/>
      <c r="H171" s="65">
        <v>0</v>
      </c>
    </row>
    <row r="172" spans="1:25" ht="14.25" hidden="1" x14ac:dyDescent="0.2">
      <c r="A172" s="63"/>
      <c r="B172" s="17" t="s">
        <v>536</v>
      </c>
      <c r="D172" s="65">
        <v>0</v>
      </c>
      <c r="E172" s="65"/>
      <c r="F172" s="65">
        <f>H172-D172</f>
        <v>0</v>
      </c>
      <c r="G172" s="65"/>
      <c r="H172" s="65">
        <v>0</v>
      </c>
    </row>
    <row r="173" spans="1:25" ht="14.25" hidden="1" x14ac:dyDescent="0.2">
      <c r="A173" s="63"/>
      <c r="B173" s="17" t="s">
        <v>535</v>
      </c>
      <c r="D173" s="65">
        <v>0</v>
      </c>
      <c r="E173" s="65"/>
      <c r="F173" s="65">
        <f>H173-D173</f>
        <v>0</v>
      </c>
      <c r="G173" s="65"/>
      <c r="H173" s="65">
        <v>0</v>
      </c>
    </row>
    <row r="174" spans="1:25" ht="14.25" hidden="1" x14ac:dyDescent="0.2">
      <c r="A174" s="63"/>
      <c r="B174" s="17" t="s">
        <v>534</v>
      </c>
      <c r="D174" s="65">
        <v>0</v>
      </c>
      <c r="E174" s="65"/>
      <c r="F174" s="65">
        <f>H174-D174</f>
        <v>0</v>
      </c>
      <c r="G174" s="65"/>
      <c r="H174" s="65">
        <v>0</v>
      </c>
    </row>
    <row r="175" spans="1:25" ht="14.25" hidden="1" x14ac:dyDescent="0.2">
      <c r="A175" s="63"/>
      <c r="B175" s="17" t="s">
        <v>534</v>
      </c>
      <c r="D175" s="65">
        <v>0</v>
      </c>
      <c r="E175" s="65"/>
      <c r="F175" s="65">
        <f>H175-D175</f>
        <v>0</v>
      </c>
      <c r="G175" s="65"/>
      <c r="H175" s="65">
        <v>0</v>
      </c>
    </row>
    <row r="176" spans="1:25" ht="14.25" hidden="1" x14ac:dyDescent="0.2">
      <c r="A176" s="63"/>
      <c r="B176" s="17" t="s">
        <v>533</v>
      </c>
      <c r="D176" s="65">
        <v>0</v>
      </c>
      <c r="E176" s="65"/>
      <c r="F176" s="65">
        <f>H176-D176</f>
        <v>0</v>
      </c>
      <c r="G176" s="65"/>
      <c r="H176" s="65">
        <v>0</v>
      </c>
    </row>
    <row r="177" spans="1:25" ht="14.25" hidden="1" x14ac:dyDescent="0.2">
      <c r="A177" s="63"/>
      <c r="B177" s="17" t="s">
        <v>532</v>
      </c>
      <c r="D177" s="65">
        <v>0</v>
      </c>
      <c r="E177" s="65"/>
      <c r="F177" s="65">
        <f>H177-D177</f>
        <v>0</v>
      </c>
      <c r="G177" s="65"/>
      <c r="H177" s="65">
        <v>0</v>
      </c>
    </row>
    <row r="178" spans="1:25" s="60" customFormat="1" ht="14.25" x14ac:dyDescent="0.2">
      <c r="A178" s="63"/>
      <c r="B178" s="17" t="s">
        <v>531</v>
      </c>
      <c r="D178" s="65">
        <v>0</v>
      </c>
      <c r="E178" s="74"/>
      <c r="F178" s="65">
        <f>H178-D178</f>
        <v>-2489.62</v>
      </c>
      <c r="G178" s="74"/>
      <c r="H178" s="65">
        <v>-2489.62</v>
      </c>
      <c r="M178" s="54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</row>
    <row r="179" spans="1:25" s="60" customFormat="1" ht="14.25" hidden="1" x14ac:dyDescent="0.2">
      <c r="A179" s="63"/>
      <c r="B179" s="17" t="s">
        <v>530</v>
      </c>
      <c r="D179" s="65">
        <v>0</v>
      </c>
      <c r="E179" s="74"/>
      <c r="F179" s="65">
        <f>H179-D179</f>
        <v>0</v>
      </c>
      <c r="G179" s="74"/>
      <c r="H179" s="65">
        <v>0</v>
      </c>
      <c r="M179" s="54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</row>
    <row r="180" spans="1:25" ht="14.25" hidden="1" x14ac:dyDescent="0.2">
      <c r="A180" s="63"/>
      <c r="B180" s="17" t="s">
        <v>529</v>
      </c>
      <c r="C180" s="60"/>
      <c r="D180" s="65">
        <v>0</v>
      </c>
      <c r="E180" s="65"/>
      <c r="F180" s="65">
        <f>H180-D180</f>
        <v>0</v>
      </c>
      <c r="G180" s="65"/>
      <c r="H180" s="65">
        <v>0</v>
      </c>
    </row>
    <row r="181" spans="1:25" ht="14.25" hidden="1" x14ac:dyDescent="0.2">
      <c r="A181" s="63"/>
      <c r="B181" s="17" t="s">
        <v>528</v>
      </c>
      <c r="D181" s="65">
        <v>0</v>
      </c>
      <c r="E181" s="65"/>
      <c r="F181" s="65">
        <f>H181-D181</f>
        <v>0</v>
      </c>
      <c r="G181" s="65"/>
      <c r="H181" s="65">
        <v>0</v>
      </c>
    </row>
    <row r="182" spans="1:25" ht="14.25" hidden="1" x14ac:dyDescent="0.2">
      <c r="A182" s="63"/>
      <c r="B182" s="17" t="s">
        <v>527</v>
      </c>
      <c r="D182" s="65">
        <v>0</v>
      </c>
      <c r="E182" s="65"/>
      <c r="F182" s="65">
        <f>H182-D182</f>
        <v>0</v>
      </c>
      <c r="G182" s="65"/>
      <c r="H182" s="65">
        <v>0</v>
      </c>
    </row>
    <row r="183" spans="1:25" s="60" customFormat="1" ht="14.25" hidden="1" x14ac:dyDescent="0.2">
      <c r="A183" s="63"/>
      <c r="B183" s="17" t="s">
        <v>526</v>
      </c>
      <c r="D183" s="65">
        <v>0</v>
      </c>
      <c r="E183" s="74"/>
      <c r="F183" s="65">
        <f>H183-D183</f>
        <v>0</v>
      </c>
      <c r="G183" s="74"/>
      <c r="H183" s="65">
        <v>0</v>
      </c>
      <c r="M183" s="85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5" s="60" customFormat="1" ht="14.25" hidden="1" x14ac:dyDescent="0.2">
      <c r="A184" s="63"/>
      <c r="B184" s="17" t="s">
        <v>525</v>
      </c>
      <c r="D184" s="65">
        <v>0</v>
      </c>
      <c r="E184" s="74"/>
      <c r="F184" s="65">
        <f>H184-D184</f>
        <v>0</v>
      </c>
      <c r="G184" s="74"/>
      <c r="H184" s="65">
        <v>0</v>
      </c>
      <c r="M184" s="85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</row>
    <row r="185" spans="1:25" s="60" customFormat="1" ht="14.25" hidden="1" x14ac:dyDescent="0.2">
      <c r="A185" s="63"/>
      <c r="B185" s="17" t="s">
        <v>524</v>
      </c>
      <c r="D185" s="65">
        <v>0</v>
      </c>
      <c r="E185" s="74"/>
      <c r="F185" s="65">
        <f>H185-D185</f>
        <v>0</v>
      </c>
      <c r="G185" s="74"/>
      <c r="H185" s="65">
        <v>0</v>
      </c>
      <c r="M185" s="85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</row>
    <row r="186" spans="1:25" s="60" customFormat="1" ht="14.25" hidden="1" x14ac:dyDescent="0.2">
      <c r="A186" s="63"/>
      <c r="B186" s="17" t="s">
        <v>523</v>
      </c>
      <c r="D186" s="65">
        <v>0</v>
      </c>
      <c r="E186" s="74"/>
      <c r="F186" s="65">
        <f>H186-D186</f>
        <v>0</v>
      </c>
      <c r="G186" s="74"/>
      <c r="H186" s="65">
        <v>0</v>
      </c>
      <c r="M186" s="85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5" s="60" customFormat="1" ht="14.25" hidden="1" x14ac:dyDescent="0.2">
      <c r="A187" s="63"/>
      <c r="B187" s="17" t="s">
        <v>522</v>
      </c>
      <c r="D187" s="65">
        <v>0</v>
      </c>
      <c r="E187" s="74"/>
      <c r="F187" s="65">
        <f>H187-D187</f>
        <v>0</v>
      </c>
      <c r="G187" s="74"/>
      <c r="H187" s="65">
        <v>0</v>
      </c>
      <c r="M187" s="85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5" s="60" customFormat="1" ht="14.25" hidden="1" x14ac:dyDescent="0.2">
      <c r="A188" s="63"/>
      <c r="B188" s="17" t="s">
        <v>521</v>
      </c>
      <c r="D188" s="65">
        <v>0</v>
      </c>
      <c r="E188" s="74"/>
      <c r="F188" s="65">
        <f>H188-D188</f>
        <v>0</v>
      </c>
      <c r="G188" s="74"/>
      <c r="H188" s="65">
        <v>0</v>
      </c>
      <c r="M188" s="85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</row>
    <row r="189" spans="1:25" s="60" customFormat="1" ht="14.25" hidden="1" x14ac:dyDescent="0.2">
      <c r="A189" s="63"/>
      <c r="B189" s="17" t="s">
        <v>520</v>
      </c>
      <c r="D189" s="65">
        <v>0</v>
      </c>
      <c r="E189" s="74"/>
      <c r="F189" s="65">
        <f>H189-D189</f>
        <v>0</v>
      </c>
      <c r="G189" s="74"/>
      <c r="H189" s="65">
        <v>0</v>
      </c>
      <c r="M189" s="85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</row>
    <row r="190" spans="1:25" s="60" customFormat="1" ht="14.25" hidden="1" x14ac:dyDescent="0.2">
      <c r="A190" s="63"/>
      <c r="B190" s="17" t="s">
        <v>519</v>
      </c>
      <c r="D190" s="65">
        <v>0</v>
      </c>
      <c r="E190" s="74"/>
      <c r="F190" s="65">
        <f>H190-D190</f>
        <v>0</v>
      </c>
      <c r="G190" s="74"/>
      <c r="H190" s="65">
        <v>0</v>
      </c>
      <c r="M190" s="85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5" s="60" customFormat="1" ht="14.25" hidden="1" x14ac:dyDescent="0.2">
      <c r="A191" s="63"/>
      <c r="B191" s="17" t="s">
        <v>518</v>
      </c>
      <c r="D191" s="65">
        <v>0</v>
      </c>
      <c r="E191" s="74"/>
      <c r="F191" s="65">
        <f>H191-D191</f>
        <v>0</v>
      </c>
      <c r="G191" s="74"/>
      <c r="H191" s="65">
        <v>0</v>
      </c>
      <c r="M191" s="85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5" s="60" customFormat="1" ht="14.25" hidden="1" x14ac:dyDescent="0.2">
      <c r="A192" s="63"/>
      <c r="B192" s="17" t="s">
        <v>517</v>
      </c>
      <c r="D192" s="65">
        <v>0</v>
      </c>
      <c r="E192" s="74"/>
      <c r="F192" s="65">
        <f>H192-D192</f>
        <v>0</v>
      </c>
      <c r="G192" s="74"/>
      <c r="H192" s="65">
        <v>0</v>
      </c>
      <c r="M192" s="54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</row>
    <row r="193" spans="1:25" s="60" customFormat="1" ht="14.25" hidden="1" x14ac:dyDescent="0.2">
      <c r="A193" s="63"/>
      <c r="B193" s="17" t="s">
        <v>516</v>
      </c>
      <c r="D193" s="65">
        <v>0</v>
      </c>
      <c r="E193" s="74"/>
      <c r="F193" s="65">
        <f>H193-D193</f>
        <v>0</v>
      </c>
      <c r="G193" s="74"/>
      <c r="H193" s="65">
        <v>0</v>
      </c>
      <c r="M193" s="54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</row>
    <row r="194" spans="1:25" s="60" customFormat="1" ht="14.25" hidden="1" x14ac:dyDescent="0.2">
      <c r="A194" s="63"/>
      <c r="B194" s="17" t="s">
        <v>515</v>
      </c>
      <c r="D194" s="65">
        <v>0</v>
      </c>
      <c r="E194" s="74"/>
      <c r="F194" s="65">
        <f>H194-D194</f>
        <v>0</v>
      </c>
      <c r="G194" s="74"/>
      <c r="H194" s="65">
        <v>0</v>
      </c>
      <c r="M194" s="54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5" ht="14.25" hidden="1" x14ac:dyDescent="0.2">
      <c r="A195" s="63"/>
      <c r="B195" s="17" t="s">
        <v>514</v>
      </c>
      <c r="D195" s="55">
        <v>0</v>
      </c>
      <c r="F195" s="65">
        <f>H195-D195</f>
        <v>0</v>
      </c>
      <c r="H195" s="55">
        <v>0</v>
      </c>
    </row>
    <row r="196" spans="1:25" ht="14.25" hidden="1" x14ac:dyDescent="0.2">
      <c r="A196" s="63"/>
      <c r="B196" s="17" t="s">
        <v>513</v>
      </c>
      <c r="D196" s="55">
        <v>0</v>
      </c>
      <c r="F196" s="65">
        <f>H196-D196</f>
        <v>0</v>
      </c>
      <c r="H196" s="55">
        <v>0</v>
      </c>
    </row>
    <row r="197" spans="1:25" ht="14.25" hidden="1" x14ac:dyDescent="0.2">
      <c r="A197" s="63"/>
      <c r="B197" s="17" t="s">
        <v>512</v>
      </c>
      <c r="D197" s="55">
        <v>0</v>
      </c>
      <c r="F197" s="65">
        <f>H197-D197</f>
        <v>0</v>
      </c>
      <c r="H197" s="55">
        <v>0</v>
      </c>
    </row>
    <row r="198" spans="1:25" s="60" customFormat="1" ht="14.25" hidden="1" x14ac:dyDescent="0.2">
      <c r="A198" s="63"/>
      <c r="B198" s="17" t="s">
        <v>511</v>
      </c>
      <c r="D198" s="65">
        <v>0</v>
      </c>
      <c r="E198" s="74"/>
      <c r="F198" s="65">
        <f>H198-D198</f>
        <v>0</v>
      </c>
      <c r="G198" s="74"/>
      <c r="H198" s="65">
        <v>0</v>
      </c>
      <c r="M198" s="85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</row>
    <row r="199" spans="1:25" s="60" customFormat="1" ht="14.25" hidden="1" x14ac:dyDescent="0.2">
      <c r="A199" s="63"/>
      <c r="B199" s="17" t="s">
        <v>510</v>
      </c>
      <c r="D199" s="65">
        <v>0</v>
      </c>
      <c r="E199" s="74"/>
      <c r="F199" s="65">
        <f>H199-D199</f>
        <v>0</v>
      </c>
      <c r="G199" s="74"/>
      <c r="H199" s="65">
        <v>0</v>
      </c>
      <c r="M199" s="54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</row>
    <row r="200" spans="1:25" s="60" customFormat="1" ht="14.25" hidden="1" x14ac:dyDescent="0.2">
      <c r="A200" s="63"/>
      <c r="B200" s="17" t="s">
        <v>509</v>
      </c>
      <c r="D200" s="65">
        <v>0</v>
      </c>
      <c r="E200" s="74"/>
      <c r="F200" s="65">
        <f>H200-D200</f>
        <v>0</v>
      </c>
      <c r="G200" s="74"/>
      <c r="H200" s="65">
        <v>0</v>
      </c>
      <c r="M200" s="54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</row>
    <row r="201" spans="1:25" s="60" customFormat="1" ht="14.25" hidden="1" x14ac:dyDescent="0.2">
      <c r="A201" s="63"/>
      <c r="B201" s="17" t="s">
        <v>508</v>
      </c>
      <c r="D201" s="65">
        <v>0</v>
      </c>
      <c r="E201" s="74"/>
      <c r="F201" s="65">
        <f>H201-D201</f>
        <v>0</v>
      </c>
      <c r="G201" s="74"/>
      <c r="H201" s="65">
        <v>0</v>
      </c>
      <c r="M201" s="54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</row>
    <row r="202" spans="1:25" s="60" customFormat="1" ht="14.25" x14ac:dyDescent="0.2">
      <c r="A202" s="63" t="s">
        <v>182</v>
      </c>
      <c r="B202" s="85"/>
      <c r="D202" s="90">
        <f>SUM(D168:D201)</f>
        <v>0</v>
      </c>
      <c r="E202" s="56"/>
      <c r="F202" s="90">
        <f>SUM(F168:F201)</f>
        <v>46702.81</v>
      </c>
      <c r="G202" s="56"/>
      <c r="H202" s="90">
        <f>SUM(H168:H201)</f>
        <v>46702.81</v>
      </c>
      <c r="M202" s="54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</row>
    <row r="203" spans="1:25" s="60" customFormat="1" ht="14.25" x14ac:dyDescent="0.2">
      <c r="A203" s="63" t="s">
        <v>182</v>
      </c>
      <c r="B203" s="80" t="s">
        <v>507</v>
      </c>
      <c r="D203" s="65"/>
      <c r="E203" s="74"/>
      <c r="F203" s="65"/>
      <c r="G203" s="74"/>
      <c r="H203" s="65"/>
      <c r="M203" s="54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5" s="60" customFormat="1" ht="14.25" hidden="1" x14ac:dyDescent="0.2">
      <c r="A204" s="63"/>
      <c r="B204" s="17" t="s">
        <v>506</v>
      </c>
      <c r="D204" s="65">
        <v>0</v>
      </c>
      <c r="E204" s="74"/>
      <c r="F204" s="65">
        <f>H204-D204</f>
        <v>0</v>
      </c>
      <c r="G204" s="74"/>
      <c r="H204" s="65">
        <v>0</v>
      </c>
      <c r="M204" s="85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</row>
    <row r="205" spans="1:25" s="60" customFormat="1" ht="14.25" hidden="1" x14ac:dyDescent="0.2">
      <c r="A205" s="63"/>
      <c r="B205" s="17" t="s">
        <v>505</v>
      </c>
      <c r="D205" s="65">
        <v>0</v>
      </c>
      <c r="E205" s="74"/>
      <c r="F205" s="65">
        <f>H205-D205</f>
        <v>0</v>
      </c>
      <c r="G205" s="74"/>
      <c r="H205" s="65">
        <v>0</v>
      </c>
      <c r="M205" s="85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</row>
    <row r="206" spans="1:25" s="60" customFormat="1" ht="14.25" x14ac:dyDescent="0.2">
      <c r="A206" s="63"/>
      <c r="B206" s="17" t="s">
        <v>504</v>
      </c>
      <c r="D206" s="65">
        <v>0</v>
      </c>
      <c r="E206" s="74"/>
      <c r="F206" s="65">
        <f>H206-D206</f>
        <v>496.57</v>
      </c>
      <c r="G206" s="74"/>
      <c r="H206" s="65">
        <v>496.57</v>
      </c>
      <c r="M206" s="85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5" s="60" customFormat="1" ht="14.25" hidden="1" x14ac:dyDescent="0.2">
      <c r="A207" s="63"/>
      <c r="B207" s="17" t="s">
        <v>503</v>
      </c>
      <c r="D207" s="65">
        <v>0</v>
      </c>
      <c r="E207" s="74"/>
      <c r="F207" s="65">
        <f>H207-D207</f>
        <v>0</v>
      </c>
      <c r="G207" s="74"/>
      <c r="H207" s="65">
        <v>0</v>
      </c>
      <c r="M207" s="54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5" s="60" customFormat="1" ht="14.25" hidden="1" x14ac:dyDescent="0.2">
      <c r="A208" s="63"/>
      <c r="B208" s="17" t="s">
        <v>502</v>
      </c>
      <c r="D208" s="65">
        <v>0</v>
      </c>
      <c r="E208" s="74"/>
      <c r="F208" s="65">
        <f>H208-D208</f>
        <v>0</v>
      </c>
      <c r="G208" s="74"/>
      <c r="H208" s="65">
        <v>0</v>
      </c>
      <c r="M208" s="85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s="60" customFormat="1" ht="14.25" hidden="1" x14ac:dyDescent="0.2">
      <c r="A209" s="63"/>
      <c r="B209" s="17" t="s">
        <v>501</v>
      </c>
      <c r="D209" s="65">
        <v>0</v>
      </c>
      <c r="E209" s="74"/>
      <c r="F209" s="65">
        <f>H209-D209</f>
        <v>0</v>
      </c>
      <c r="G209" s="74"/>
      <c r="H209" s="65">
        <v>0</v>
      </c>
      <c r="M209" s="85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s="60" customFormat="1" ht="14.25" hidden="1" x14ac:dyDescent="0.2">
      <c r="A210" s="63"/>
      <c r="B210" s="17" t="s">
        <v>500</v>
      </c>
      <c r="D210" s="65">
        <v>0</v>
      </c>
      <c r="E210" s="74"/>
      <c r="F210" s="65">
        <f>H210-D210</f>
        <v>0</v>
      </c>
      <c r="G210" s="74"/>
      <c r="H210" s="65">
        <v>0</v>
      </c>
      <c r="M210" s="85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s="60" customFormat="1" ht="14.25" hidden="1" x14ac:dyDescent="0.2">
      <c r="A211" s="63"/>
      <c r="B211" s="17" t="s">
        <v>499</v>
      </c>
      <c r="D211" s="65">
        <v>0</v>
      </c>
      <c r="E211" s="74"/>
      <c r="F211" s="65">
        <f>H211-D211</f>
        <v>0</v>
      </c>
      <c r="G211" s="74"/>
      <c r="H211" s="65">
        <v>0</v>
      </c>
      <c r="M211" s="54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ht="14.25" hidden="1" x14ac:dyDescent="0.2">
      <c r="A212" s="63"/>
      <c r="B212" s="17" t="s">
        <v>121</v>
      </c>
      <c r="C212" s="60"/>
      <c r="D212" s="65">
        <v>0</v>
      </c>
      <c r="E212" s="74"/>
      <c r="F212" s="65">
        <f>H212-D212</f>
        <v>0</v>
      </c>
      <c r="H212" s="55">
        <v>0</v>
      </c>
    </row>
    <row r="213" spans="1:25" s="60" customFormat="1" ht="14.25" hidden="1" x14ac:dyDescent="0.2">
      <c r="A213" s="63"/>
      <c r="B213" s="17" t="s">
        <v>498</v>
      </c>
      <c r="D213" s="65">
        <v>0</v>
      </c>
      <c r="E213" s="74"/>
      <c r="F213" s="65">
        <f>H213-D213</f>
        <v>0</v>
      </c>
      <c r="G213" s="74"/>
      <c r="H213" s="65">
        <v>0</v>
      </c>
      <c r="M213" s="54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s="60" customFormat="1" ht="14.25" hidden="1" x14ac:dyDescent="0.2">
      <c r="A214" s="63"/>
      <c r="B214" s="17" t="s">
        <v>497</v>
      </c>
      <c r="D214" s="65">
        <v>0</v>
      </c>
      <c r="E214" s="74"/>
      <c r="F214" s="65">
        <f>H214-D214</f>
        <v>0</v>
      </c>
      <c r="G214" s="74"/>
      <c r="H214" s="65">
        <v>0</v>
      </c>
      <c r="M214" s="54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s="60" customFormat="1" ht="14.25" hidden="1" x14ac:dyDescent="0.2">
      <c r="A215" s="63"/>
      <c r="B215" s="17" t="s">
        <v>496</v>
      </c>
      <c r="D215" s="65">
        <v>0</v>
      </c>
      <c r="E215" s="74"/>
      <c r="F215" s="65">
        <f>H215-D215</f>
        <v>0</v>
      </c>
      <c r="G215" s="74"/>
      <c r="H215" s="65">
        <v>0</v>
      </c>
      <c r="M215" s="54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pans="1:25" s="60" customFormat="1" ht="14.25" hidden="1" x14ac:dyDescent="0.2">
      <c r="A216" s="63"/>
      <c r="B216" s="17" t="s">
        <v>495</v>
      </c>
      <c r="D216" s="65">
        <v>0</v>
      </c>
      <c r="E216" s="74"/>
      <c r="F216" s="65">
        <f>H216-D216</f>
        <v>0</v>
      </c>
      <c r="G216" s="74"/>
      <c r="H216" s="65">
        <v>0</v>
      </c>
      <c r="M216" s="54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s="60" customFormat="1" ht="14.25" hidden="1" x14ac:dyDescent="0.2">
      <c r="A217" s="63"/>
      <c r="B217" s="17" t="s">
        <v>494</v>
      </c>
      <c r="D217" s="65">
        <v>0</v>
      </c>
      <c r="E217" s="74"/>
      <c r="F217" s="65">
        <f>H217-D217</f>
        <v>0</v>
      </c>
      <c r="G217" s="74"/>
      <c r="H217" s="65">
        <v>0</v>
      </c>
      <c r="M217" s="54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s="60" customFormat="1" ht="14.25" hidden="1" x14ac:dyDescent="0.2">
      <c r="A218" s="63"/>
      <c r="B218" s="17" t="s">
        <v>493</v>
      </c>
      <c r="D218" s="65">
        <v>0</v>
      </c>
      <c r="E218" s="74"/>
      <c r="F218" s="65">
        <f>H218-D218</f>
        <v>0</v>
      </c>
      <c r="G218" s="74"/>
      <c r="H218" s="65">
        <v>0</v>
      </c>
      <c r="M218" s="54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s="60" customFormat="1" ht="14.25" hidden="1" x14ac:dyDescent="0.2">
      <c r="A219" s="63"/>
      <c r="B219" s="17" t="s">
        <v>443</v>
      </c>
      <c r="D219" s="65">
        <v>0</v>
      </c>
      <c r="E219" s="74"/>
      <c r="F219" s="65">
        <f>H219-D219</f>
        <v>0</v>
      </c>
      <c r="G219" s="74"/>
      <c r="H219" s="65">
        <v>0</v>
      </c>
      <c r="M219" s="54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</row>
    <row r="220" spans="1:25" s="60" customFormat="1" ht="14.25" hidden="1" x14ac:dyDescent="0.2">
      <c r="A220" s="63"/>
      <c r="B220" s="17" t="s">
        <v>492</v>
      </c>
      <c r="D220" s="65">
        <v>0</v>
      </c>
      <c r="E220" s="74"/>
      <c r="F220" s="65">
        <f>H220-D220</f>
        <v>0</v>
      </c>
      <c r="G220" s="74"/>
      <c r="H220" s="65">
        <v>0</v>
      </c>
      <c r="M220" s="54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</row>
    <row r="221" spans="1:25" s="60" customFormat="1" ht="14.25" hidden="1" x14ac:dyDescent="0.2">
      <c r="A221" s="63"/>
      <c r="B221" s="17" t="s">
        <v>491</v>
      </c>
      <c r="D221" s="65">
        <v>0</v>
      </c>
      <c r="E221" s="74"/>
      <c r="F221" s="65">
        <f>H221-D221</f>
        <v>0</v>
      </c>
      <c r="G221" s="74"/>
      <c r="H221" s="65">
        <v>0</v>
      </c>
      <c r="M221" s="54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s="60" customFormat="1" ht="14.25" hidden="1" x14ac:dyDescent="0.2">
      <c r="A222" s="63"/>
      <c r="B222" s="17" t="s">
        <v>490</v>
      </c>
      <c r="D222" s="65">
        <v>0</v>
      </c>
      <c r="E222" s="74"/>
      <c r="F222" s="65">
        <f>H222-D222</f>
        <v>0</v>
      </c>
      <c r="G222" s="74"/>
      <c r="H222" s="65">
        <v>0</v>
      </c>
      <c r="M222" s="54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s="60" customFormat="1" ht="14.25" hidden="1" x14ac:dyDescent="0.2">
      <c r="A223" s="63"/>
      <c r="B223" s="17" t="s">
        <v>489</v>
      </c>
      <c r="D223" s="65">
        <v>0</v>
      </c>
      <c r="E223" s="74"/>
      <c r="F223" s="65">
        <f>H223-D223</f>
        <v>0</v>
      </c>
      <c r="G223" s="74"/>
      <c r="H223" s="65">
        <v>0</v>
      </c>
      <c r="M223" s="54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s="60" customFormat="1" ht="14.25" hidden="1" x14ac:dyDescent="0.2">
      <c r="A224" s="63"/>
      <c r="B224" s="17" t="s">
        <v>488</v>
      </c>
      <c r="D224" s="65">
        <v>0</v>
      </c>
      <c r="E224" s="74"/>
      <c r="F224" s="65">
        <f>H224-D224</f>
        <v>0</v>
      </c>
      <c r="G224" s="74"/>
      <c r="H224" s="65">
        <v>0</v>
      </c>
      <c r="M224" s="54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</row>
    <row r="225" spans="1:25" s="60" customFormat="1" ht="14.25" hidden="1" x14ac:dyDescent="0.2">
      <c r="A225" s="63"/>
      <c r="B225" s="17" t="s">
        <v>487</v>
      </c>
      <c r="D225" s="65">
        <v>0</v>
      </c>
      <c r="E225" s="74"/>
      <c r="F225" s="65">
        <f>H225-D225</f>
        <v>0</v>
      </c>
      <c r="G225" s="74"/>
      <c r="H225" s="65">
        <v>0</v>
      </c>
      <c r="M225" s="54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</row>
    <row r="226" spans="1:25" s="60" customFormat="1" ht="14.25" hidden="1" x14ac:dyDescent="0.2">
      <c r="A226" s="63"/>
      <c r="B226" s="17" t="s">
        <v>486</v>
      </c>
      <c r="D226" s="65">
        <v>0</v>
      </c>
      <c r="E226" s="74"/>
      <c r="F226" s="65">
        <f>H226-D226</f>
        <v>0</v>
      </c>
      <c r="G226" s="74"/>
      <c r="H226" s="65">
        <v>0</v>
      </c>
      <c r="M226" s="54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</row>
    <row r="227" spans="1:25" s="60" customFormat="1" ht="14.25" x14ac:dyDescent="0.2">
      <c r="A227" s="63"/>
      <c r="B227" s="17" t="s">
        <v>485</v>
      </c>
      <c r="D227" s="65">
        <v>0</v>
      </c>
      <c r="E227" s="74"/>
      <c r="F227" s="65">
        <f>H227-D227</f>
        <v>-482.5</v>
      </c>
      <c r="G227" s="74"/>
      <c r="H227" s="65">
        <v>-482.5</v>
      </c>
      <c r="M227" s="54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</row>
    <row r="228" spans="1:25" s="60" customFormat="1" ht="14.25" hidden="1" x14ac:dyDescent="0.2">
      <c r="A228" s="63"/>
      <c r="B228" s="17" t="s">
        <v>484</v>
      </c>
      <c r="D228" s="65">
        <v>0</v>
      </c>
      <c r="E228" s="74"/>
      <c r="F228" s="65">
        <f>H228-D228</f>
        <v>0</v>
      </c>
      <c r="G228" s="74"/>
      <c r="H228" s="65">
        <v>0</v>
      </c>
      <c r="M228" s="54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</row>
    <row r="229" spans="1:25" s="60" customFormat="1" ht="14.25" hidden="1" x14ac:dyDescent="0.2">
      <c r="A229" s="63"/>
      <c r="B229" s="17" t="s">
        <v>483</v>
      </c>
      <c r="D229" s="65">
        <v>0</v>
      </c>
      <c r="E229" s="74"/>
      <c r="F229" s="65">
        <f>H229-D229</f>
        <v>0</v>
      </c>
      <c r="G229" s="74"/>
      <c r="H229" s="65">
        <v>0</v>
      </c>
      <c r="M229" s="54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</row>
    <row r="230" spans="1:25" s="60" customFormat="1" ht="14.25" x14ac:dyDescent="0.2">
      <c r="A230" s="63"/>
      <c r="B230" s="17" t="s">
        <v>482</v>
      </c>
      <c r="D230" s="65">
        <v>0</v>
      </c>
      <c r="E230" s="74"/>
      <c r="F230" s="65">
        <f>H230-D230</f>
        <v>-860.44</v>
      </c>
      <c r="G230" s="74"/>
      <c r="H230" s="65">
        <v>-860.44</v>
      </c>
      <c r="M230" s="54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</row>
    <row r="231" spans="1:25" s="60" customFormat="1" ht="14.25" x14ac:dyDescent="0.2">
      <c r="A231" s="63"/>
      <c r="B231" s="17" t="s">
        <v>481</v>
      </c>
      <c r="D231" s="65">
        <v>0</v>
      </c>
      <c r="E231" s="74"/>
      <c r="F231" s="65">
        <f>H231-D231</f>
        <v>-365.71</v>
      </c>
      <c r="G231" s="74"/>
      <c r="H231" s="65">
        <v>-365.71</v>
      </c>
      <c r="M231" s="54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</row>
    <row r="232" spans="1:25" s="60" customFormat="1" ht="14.25" hidden="1" x14ac:dyDescent="0.2">
      <c r="A232" s="63"/>
      <c r="B232" s="17" t="s">
        <v>480</v>
      </c>
      <c r="D232" s="65">
        <v>0</v>
      </c>
      <c r="E232" s="74"/>
      <c r="F232" s="65">
        <f>H232-D232</f>
        <v>0</v>
      </c>
      <c r="G232" s="74"/>
      <c r="H232" s="65">
        <v>0</v>
      </c>
      <c r="M232" s="54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5" s="60" customFormat="1" ht="14.25" hidden="1" x14ac:dyDescent="0.2">
      <c r="A233" s="63"/>
      <c r="B233" s="17" t="s">
        <v>479</v>
      </c>
      <c r="D233" s="65">
        <v>0</v>
      </c>
      <c r="E233" s="74"/>
      <c r="F233" s="65">
        <f>H233-D233</f>
        <v>0</v>
      </c>
      <c r="G233" s="74"/>
      <c r="H233" s="65">
        <v>0</v>
      </c>
      <c r="M233" s="54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5" s="60" customFormat="1" ht="14.25" hidden="1" x14ac:dyDescent="0.2">
      <c r="A234" s="63"/>
      <c r="B234" s="17" t="s">
        <v>478</v>
      </c>
      <c r="D234" s="65">
        <v>0</v>
      </c>
      <c r="E234" s="74"/>
      <c r="F234" s="65">
        <f>H234-D234</f>
        <v>0</v>
      </c>
      <c r="G234" s="74"/>
      <c r="H234" s="65">
        <v>0</v>
      </c>
      <c r="M234" s="54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5" s="60" customFormat="1" ht="14.25" hidden="1" x14ac:dyDescent="0.2">
      <c r="A235" s="63"/>
      <c r="B235" s="17" t="s">
        <v>477</v>
      </c>
      <c r="D235" s="65">
        <v>0</v>
      </c>
      <c r="E235" s="74"/>
      <c r="F235" s="65">
        <f>H235-D235</f>
        <v>0</v>
      </c>
      <c r="G235" s="74"/>
      <c r="H235" s="65">
        <v>0</v>
      </c>
      <c r="M235" s="54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5" s="60" customFormat="1" ht="14.25" hidden="1" x14ac:dyDescent="0.2">
      <c r="A236" s="63"/>
      <c r="B236" s="17" t="s">
        <v>476</v>
      </c>
      <c r="D236" s="65">
        <v>0</v>
      </c>
      <c r="E236" s="74"/>
      <c r="F236" s="65">
        <f>H236-D236</f>
        <v>0</v>
      </c>
      <c r="G236" s="74"/>
      <c r="H236" s="65">
        <v>0</v>
      </c>
      <c r="M236" s="54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5" s="60" customFormat="1" ht="14.25" hidden="1" x14ac:dyDescent="0.2">
      <c r="A237" s="63"/>
      <c r="B237" s="17" t="s">
        <v>475</v>
      </c>
      <c r="D237" s="65">
        <v>0</v>
      </c>
      <c r="E237" s="74"/>
      <c r="F237" s="65">
        <f>H237-D237</f>
        <v>0</v>
      </c>
      <c r="G237" s="74"/>
      <c r="H237" s="65">
        <v>0</v>
      </c>
      <c r="M237" s="54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5" s="60" customFormat="1" ht="14.25" hidden="1" x14ac:dyDescent="0.2">
      <c r="A238" s="63"/>
      <c r="B238" s="17" t="s">
        <v>474</v>
      </c>
      <c r="D238" s="65">
        <v>0</v>
      </c>
      <c r="E238" s="74"/>
      <c r="F238" s="65">
        <f>H238-D238</f>
        <v>0</v>
      </c>
      <c r="G238" s="74"/>
      <c r="H238" s="65">
        <v>0</v>
      </c>
      <c r="M238" s="54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5" s="60" customFormat="1" ht="14.25" x14ac:dyDescent="0.2">
      <c r="A239" s="63"/>
      <c r="B239" s="17" t="s">
        <v>473</v>
      </c>
      <c r="D239" s="65">
        <v>0</v>
      </c>
      <c r="E239" s="74"/>
      <c r="F239" s="65">
        <f>H239-D239</f>
        <v>-26601.52</v>
      </c>
      <c r="G239" s="74"/>
      <c r="H239" s="65">
        <v>-26601.52</v>
      </c>
      <c r="M239" s="54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5" s="60" customFormat="1" ht="14.25" hidden="1" x14ac:dyDescent="0.2">
      <c r="A240" s="63"/>
      <c r="B240" s="17" t="s">
        <v>472</v>
      </c>
      <c r="D240" s="65">
        <v>0</v>
      </c>
      <c r="E240" s="74"/>
      <c r="F240" s="65">
        <f>H240-D240</f>
        <v>0</v>
      </c>
      <c r="G240" s="74"/>
      <c r="H240" s="65">
        <v>0</v>
      </c>
      <c r="M240" s="54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5" s="60" customFormat="1" ht="14.25" hidden="1" x14ac:dyDescent="0.2">
      <c r="A241" s="63"/>
      <c r="B241" s="17" t="s">
        <v>471</v>
      </c>
      <c r="D241" s="65">
        <v>0</v>
      </c>
      <c r="E241" s="74"/>
      <c r="F241" s="65">
        <f>H241-D241</f>
        <v>0</v>
      </c>
      <c r="G241" s="74"/>
      <c r="H241" s="65">
        <v>0</v>
      </c>
      <c r="M241" s="54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s="60" customFormat="1" ht="14.25" hidden="1" x14ac:dyDescent="0.2">
      <c r="A242" s="63"/>
      <c r="B242" s="17" t="s">
        <v>470</v>
      </c>
      <c r="D242" s="65">
        <v>0</v>
      </c>
      <c r="E242" s="74"/>
      <c r="F242" s="65">
        <f>H242-D242</f>
        <v>0</v>
      </c>
      <c r="G242" s="74"/>
      <c r="H242" s="65">
        <v>0</v>
      </c>
      <c r="M242" s="54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5" s="60" customFormat="1" ht="14.25" hidden="1" x14ac:dyDescent="0.2">
      <c r="A243" s="63"/>
      <c r="B243" s="17" t="s">
        <v>469</v>
      </c>
      <c r="D243" s="65">
        <v>0</v>
      </c>
      <c r="E243" s="74"/>
      <c r="F243" s="65">
        <f>H243-D243</f>
        <v>0</v>
      </c>
      <c r="G243" s="74"/>
      <c r="H243" s="65">
        <v>0</v>
      </c>
      <c r="M243" s="54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5" s="60" customFormat="1" ht="14.25" hidden="1" x14ac:dyDescent="0.2">
      <c r="A244" s="63"/>
      <c r="B244" s="17" t="s">
        <v>468</v>
      </c>
      <c r="D244" s="65">
        <v>0</v>
      </c>
      <c r="E244" s="74"/>
      <c r="F244" s="65">
        <f>H244-D244</f>
        <v>0</v>
      </c>
      <c r="G244" s="74"/>
      <c r="H244" s="65">
        <v>0</v>
      </c>
      <c r="M244" s="54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pans="1:25" s="60" customFormat="1" ht="14.25" x14ac:dyDescent="0.2">
      <c r="A245" s="63"/>
      <c r="B245" s="17" t="s">
        <v>467</v>
      </c>
      <c r="D245" s="65">
        <v>0</v>
      </c>
      <c r="E245" s="74"/>
      <c r="F245" s="65">
        <f>H245-D245</f>
        <v>-7333.33</v>
      </c>
      <c r="G245" s="74"/>
      <c r="H245" s="65">
        <v>-7333.33</v>
      </c>
      <c r="M245" s="54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</row>
    <row r="246" spans="1:25" s="60" customFormat="1" ht="14.25" hidden="1" x14ac:dyDescent="0.2">
      <c r="A246" s="63"/>
      <c r="B246" s="17" t="s">
        <v>466</v>
      </c>
      <c r="D246" s="65">
        <v>0</v>
      </c>
      <c r="E246" s="74"/>
      <c r="F246" s="65">
        <f>H246-D246</f>
        <v>0</v>
      </c>
      <c r="G246" s="74"/>
      <c r="H246" s="65">
        <v>0</v>
      </c>
      <c r="M246" s="54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</row>
    <row r="247" spans="1:25" s="60" customFormat="1" ht="14.25" x14ac:dyDescent="0.2">
      <c r="A247" s="63"/>
      <c r="B247" s="17" t="s">
        <v>465</v>
      </c>
      <c r="D247" s="65">
        <v>0</v>
      </c>
      <c r="E247" s="74"/>
      <c r="F247" s="65">
        <f>H247-D247</f>
        <v>-762.6</v>
      </c>
      <c r="G247" s="74"/>
      <c r="H247" s="65">
        <v>-762.6</v>
      </c>
      <c r="M247" s="54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</row>
    <row r="248" spans="1:25" s="60" customFormat="1" ht="14.25" hidden="1" x14ac:dyDescent="0.2">
      <c r="A248" s="63"/>
      <c r="B248" s="17" t="s">
        <v>464</v>
      </c>
      <c r="D248" s="65">
        <v>0</v>
      </c>
      <c r="E248" s="74"/>
      <c r="F248" s="65">
        <f>H248-D248</f>
        <v>0</v>
      </c>
      <c r="G248" s="74"/>
      <c r="H248" s="65">
        <v>0</v>
      </c>
      <c r="M248" s="54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5" s="60" customFormat="1" ht="14.25" x14ac:dyDescent="0.2">
      <c r="A249" s="63"/>
      <c r="B249" s="17" t="s">
        <v>463</v>
      </c>
      <c r="D249" s="65">
        <v>0</v>
      </c>
      <c r="E249" s="74"/>
      <c r="F249" s="65">
        <f>H249-D249</f>
        <v>-37916.67</v>
      </c>
      <c r="G249" s="74"/>
      <c r="H249" s="65">
        <v>-37916.67</v>
      </c>
      <c r="M249" s="54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5" s="60" customFormat="1" ht="14.25" hidden="1" x14ac:dyDescent="0.2">
      <c r="A250" s="63"/>
      <c r="B250" s="17" t="s">
        <v>462</v>
      </c>
      <c r="D250" s="65">
        <v>0</v>
      </c>
      <c r="E250" s="74"/>
      <c r="F250" s="65">
        <f>H250-D250</f>
        <v>0</v>
      </c>
      <c r="G250" s="74"/>
      <c r="H250" s="65">
        <v>0</v>
      </c>
      <c r="M250" s="54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5" s="60" customFormat="1" ht="14.25" x14ac:dyDescent="0.2">
      <c r="A251" s="63"/>
      <c r="B251" s="17" t="s">
        <v>461</v>
      </c>
      <c r="D251" s="65">
        <v>0</v>
      </c>
      <c r="E251" s="74"/>
      <c r="F251" s="65">
        <f>H251-D251</f>
        <v>-2500</v>
      </c>
      <c r="G251" s="74"/>
      <c r="H251" s="65">
        <v>-2500</v>
      </c>
      <c r="M251" s="54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pans="1:25" s="60" customFormat="1" ht="14.25" hidden="1" x14ac:dyDescent="0.2">
      <c r="A252" s="63"/>
      <c r="B252" s="17" t="s">
        <v>460</v>
      </c>
      <c r="D252" s="65">
        <v>0</v>
      </c>
      <c r="E252" s="74"/>
      <c r="F252" s="65">
        <f>H252-D252</f>
        <v>0</v>
      </c>
      <c r="G252" s="74"/>
      <c r="H252" s="65">
        <v>0</v>
      </c>
      <c r="M252" s="54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</row>
    <row r="253" spans="1:25" s="60" customFormat="1" ht="14.25" hidden="1" x14ac:dyDescent="0.2">
      <c r="A253" s="63"/>
      <c r="B253" s="17" t="s">
        <v>459</v>
      </c>
      <c r="D253" s="65">
        <v>0</v>
      </c>
      <c r="E253" s="74"/>
      <c r="F253" s="65">
        <f>H253-D253</f>
        <v>0</v>
      </c>
      <c r="G253" s="74"/>
      <c r="H253" s="65">
        <v>0</v>
      </c>
      <c r="M253" s="54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5" s="60" customFormat="1" ht="14.25" hidden="1" x14ac:dyDescent="0.2">
      <c r="A254" s="63"/>
      <c r="B254" s="17" t="s">
        <v>458</v>
      </c>
      <c r="D254" s="65">
        <v>0</v>
      </c>
      <c r="E254" s="74"/>
      <c r="F254" s="65">
        <f>H254-D254</f>
        <v>0</v>
      </c>
      <c r="G254" s="74"/>
      <c r="H254" s="65">
        <v>0</v>
      </c>
      <c r="M254" s="54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5" s="60" customFormat="1" ht="14.25" hidden="1" x14ac:dyDescent="0.2">
      <c r="A255" s="63"/>
      <c r="B255" s="17" t="s">
        <v>457</v>
      </c>
      <c r="D255" s="65">
        <v>0</v>
      </c>
      <c r="E255" s="74"/>
      <c r="F255" s="65">
        <f>H255-D255</f>
        <v>0</v>
      </c>
      <c r="G255" s="74"/>
      <c r="H255" s="65">
        <v>0</v>
      </c>
      <c r="M255" s="54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pans="1:25" s="60" customFormat="1" ht="14.25" hidden="1" x14ac:dyDescent="0.2">
      <c r="A256" s="63"/>
      <c r="B256" s="17" t="s">
        <v>456</v>
      </c>
      <c r="D256" s="65">
        <v>0</v>
      </c>
      <c r="E256" s="74"/>
      <c r="F256" s="65">
        <f>H256-D256</f>
        <v>0</v>
      </c>
      <c r="G256" s="74"/>
      <c r="H256" s="65">
        <v>0</v>
      </c>
      <c r="M256" s="54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</row>
    <row r="257" spans="1:25" s="60" customFormat="1" ht="14.25" hidden="1" x14ac:dyDescent="0.2">
      <c r="A257" s="63"/>
      <c r="B257" s="17" t="s">
        <v>455</v>
      </c>
      <c r="D257" s="65">
        <v>0</v>
      </c>
      <c r="E257" s="74"/>
      <c r="F257" s="65">
        <f>H257-D257</f>
        <v>0</v>
      </c>
      <c r="G257" s="74"/>
      <c r="H257" s="65">
        <v>0</v>
      </c>
      <c r="M257" s="54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5" s="60" customFormat="1" ht="14.25" hidden="1" x14ac:dyDescent="0.2">
      <c r="A258" s="63"/>
      <c r="B258" s="17" t="s">
        <v>454</v>
      </c>
      <c r="D258" s="65">
        <v>0</v>
      </c>
      <c r="E258" s="74"/>
      <c r="F258" s="65">
        <f>H258-D258</f>
        <v>0</v>
      </c>
      <c r="G258" s="74"/>
      <c r="H258" s="65">
        <v>0</v>
      </c>
      <c r="M258" s="54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5" s="60" customFormat="1" ht="14.25" x14ac:dyDescent="0.2">
      <c r="A259" s="63"/>
      <c r="B259" s="17" t="s">
        <v>453</v>
      </c>
      <c r="D259" s="65">
        <v>0</v>
      </c>
      <c r="E259" s="74"/>
      <c r="F259" s="65">
        <f>H259-D259</f>
        <v>-491577.58</v>
      </c>
      <c r="G259" s="74"/>
      <c r="H259" s="65">
        <v>-491577.58</v>
      </c>
      <c r="M259" s="54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5" s="60" customFormat="1" ht="14.25" hidden="1" x14ac:dyDescent="0.2">
      <c r="A260" s="63"/>
      <c r="B260" s="17" t="s">
        <v>452</v>
      </c>
      <c r="D260" s="65">
        <v>0</v>
      </c>
      <c r="E260" s="74"/>
      <c r="F260" s="65">
        <f>H260-D260</f>
        <v>0</v>
      </c>
      <c r="G260" s="74"/>
      <c r="H260" s="65">
        <v>0</v>
      </c>
      <c r="M260" s="54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</row>
    <row r="261" spans="1:25" s="60" customFormat="1" ht="14.25" hidden="1" x14ac:dyDescent="0.2">
      <c r="A261" s="63"/>
      <c r="B261" s="17" t="s">
        <v>451</v>
      </c>
      <c r="D261" s="65">
        <v>0</v>
      </c>
      <c r="E261" s="74"/>
      <c r="F261" s="65">
        <f>H261-D261</f>
        <v>0</v>
      </c>
      <c r="G261" s="74"/>
      <c r="H261" s="65">
        <v>0</v>
      </c>
      <c r="M261" s="54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</row>
    <row r="262" spans="1:25" s="60" customFormat="1" ht="14.25" hidden="1" x14ac:dyDescent="0.2">
      <c r="A262" s="63"/>
      <c r="B262" s="17" t="s">
        <v>450</v>
      </c>
      <c r="D262" s="65">
        <v>0</v>
      </c>
      <c r="E262" s="74"/>
      <c r="F262" s="65">
        <f>H262-D262</f>
        <v>0</v>
      </c>
      <c r="G262" s="74"/>
      <c r="H262" s="65">
        <v>0</v>
      </c>
      <c r="M262" s="54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</row>
    <row r="263" spans="1:25" s="60" customFormat="1" ht="14.25" hidden="1" x14ac:dyDescent="0.2">
      <c r="A263" s="63"/>
      <c r="B263" s="17" t="s">
        <v>449</v>
      </c>
      <c r="D263" s="65">
        <v>0</v>
      </c>
      <c r="E263" s="74"/>
      <c r="F263" s="65">
        <f>H263-D263</f>
        <v>0</v>
      </c>
      <c r="G263" s="74"/>
      <c r="H263" s="65">
        <v>0</v>
      </c>
      <c r="M263" s="54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</row>
    <row r="264" spans="1:25" s="60" customFormat="1" ht="14.25" x14ac:dyDescent="0.2">
      <c r="A264" s="63"/>
      <c r="B264" s="17" t="s">
        <v>448</v>
      </c>
      <c r="D264" s="65">
        <v>0</v>
      </c>
      <c r="E264" s="74"/>
      <c r="F264" s="65">
        <f>H264-D264</f>
        <v>-25409.66</v>
      </c>
      <c r="G264" s="74"/>
      <c r="H264" s="65">
        <v>-25409.66</v>
      </c>
      <c r="M264" s="54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5" s="60" customFormat="1" ht="14.25" hidden="1" x14ac:dyDescent="0.2">
      <c r="A265" s="63"/>
      <c r="B265" s="17" t="s">
        <v>447</v>
      </c>
      <c r="D265" s="65">
        <v>0</v>
      </c>
      <c r="E265" s="74"/>
      <c r="F265" s="65">
        <f>H265-D265</f>
        <v>0</v>
      </c>
      <c r="G265" s="74"/>
      <c r="H265" s="65">
        <v>0</v>
      </c>
      <c r="M265" s="54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5" s="60" customFormat="1" ht="14.25" x14ac:dyDescent="0.2">
      <c r="A266" s="63"/>
      <c r="B266" s="17" t="s">
        <v>446</v>
      </c>
      <c r="D266" s="65">
        <v>0</v>
      </c>
      <c r="E266" s="74"/>
      <c r="F266" s="65">
        <f>H266-D266</f>
        <v>-4009.85</v>
      </c>
      <c r="G266" s="74"/>
      <c r="H266" s="65">
        <v>-4009.85</v>
      </c>
      <c r="M266" s="54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pans="1:25" s="60" customFormat="1" ht="14.25" hidden="1" x14ac:dyDescent="0.2">
      <c r="A267" s="63"/>
      <c r="B267" s="17" t="s">
        <v>445</v>
      </c>
      <c r="D267" s="65">
        <v>0</v>
      </c>
      <c r="E267" s="74"/>
      <c r="F267" s="65">
        <f>H267-D267</f>
        <v>0</v>
      </c>
      <c r="G267" s="74"/>
      <c r="H267" s="65">
        <v>0</v>
      </c>
      <c r="M267" s="54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s="60" customFormat="1" ht="14.25" hidden="1" x14ac:dyDescent="0.2">
      <c r="A268" s="63"/>
      <c r="B268" s="17" t="s">
        <v>444</v>
      </c>
      <c r="D268" s="65">
        <v>0</v>
      </c>
      <c r="E268" s="74"/>
      <c r="F268" s="65">
        <f>H268-D268</f>
        <v>0</v>
      </c>
      <c r="G268" s="74"/>
      <c r="H268" s="65">
        <v>0</v>
      </c>
      <c r="M268" s="54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5" s="60" customFormat="1" ht="14.25" hidden="1" x14ac:dyDescent="0.2">
      <c r="A269" s="63"/>
      <c r="B269" s="17" t="s">
        <v>443</v>
      </c>
      <c r="D269" s="65">
        <v>0</v>
      </c>
      <c r="E269" s="74"/>
      <c r="F269" s="65">
        <f>H269-D269</f>
        <v>0</v>
      </c>
      <c r="G269" s="74"/>
      <c r="H269" s="65">
        <v>0</v>
      </c>
      <c r="M269" s="54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5" s="60" customFormat="1" ht="14.25" hidden="1" x14ac:dyDescent="0.2">
      <c r="A270" s="63"/>
      <c r="B270" s="17" t="s">
        <v>442</v>
      </c>
      <c r="D270" s="65">
        <v>0</v>
      </c>
      <c r="E270" s="74"/>
      <c r="F270" s="65">
        <f>H270-D270</f>
        <v>0</v>
      </c>
      <c r="G270" s="74"/>
      <c r="H270" s="65">
        <v>0</v>
      </c>
      <c r="M270" s="54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</row>
    <row r="271" spans="1:25" s="60" customFormat="1" ht="14.25" hidden="1" x14ac:dyDescent="0.2">
      <c r="A271" s="63"/>
      <c r="B271" s="17" t="s">
        <v>441</v>
      </c>
      <c r="D271" s="65">
        <v>0</v>
      </c>
      <c r="E271" s="74"/>
      <c r="F271" s="65">
        <f>H271-D271</f>
        <v>0</v>
      </c>
      <c r="G271" s="74"/>
      <c r="H271" s="65">
        <v>0</v>
      </c>
      <c r="M271" s="54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pans="1:25" s="60" customFormat="1" ht="14.25" hidden="1" x14ac:dyDescent="0.2">
      <c r="A272" s="63"/>
      <c r="B272" s="17" t="s">
        <v>440</v>
      </c>
      <c r="D272" s="65">
        <v>0</v>
      </c>
      <c r="E272" s="74"/>
      <c r="F272" s="65">
        <f>H272-D272</f>
        <v>0</v>
      </c>
      <c r="G272" s="74"/>
      <c r="H272" s="65">
        <v>0</v>
      </c>
      <c r="M272" s="54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s="60" customFormat="1" ht="14.25" hidden="1" x14ac:dyDescent="0.2">
      <c r="A273" s="63"/>
      <c r="B273" s="17" t="s">
        <v>439</v>
      </c>
      <c r="D273" s="65">
        <v>0</v>
      </c>
      <c r="E273" s="74"/>
      <c r="F273" s="65">
        <f>H273-D273</f>
        <v>0</v>
      </c>
      <c r="G273" s="74"/>
      <c r="H273" s="65">
        <v>0</v>
      </c>
      <c r="M273" s="54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5" s="60" customFormat="1" ht="14.25" hidden="1" x14ac:dyDescent="0.2">
      <c r="A274" s="63"/>
      <c r="B274" s="17" t="s">
        <v>438</v>
      </c>
      <c r="D274" s="65">
        <v>0</v>
      </c>
      <c r="E274" s="74"/>
      <c r="F274" s="65">
        <f>H274-D274</f>
        <v>0</v>
      </c>
      <c r="G274" s="74"/>
      <c r="H274" s="65">
        <v>0</v>
      </c>
      <c r="M274" s="54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</row>
    <row r="275" spans="1:25" s="60" customFormat="1" ht="14.25" hidden="1" x14ac:dyDescent="0.2">
      <c r="A275" s="63"/>
      <c r="B275" s="17" t="s">
        <v>437</v>
      </c>
      <c r="D275" s="65">
        <v>0</v>
      </c>
      <c r="E275" s="74"/>
      <c r="F275" s="65">
        <f>H275-D275</f>
        <v>0</v>
      </c>
      <c r="G275" s="74"/>
      <c r="H275" s="65">
        <v>0</v>
      </c>
      <c r="M275" s="54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</row>
    <row r="276" spans="1:25" s="60" customFormat="1" ht="14.25" hidden="1" x14ac:dyDescent="0.2">
      <c r="A276" s="63"/>
      <c r="B276" s="17" t="s">
        <v>436</v>
      </c>
      <c r="D276" s="65">
        <v>0</v>
      </c>
      <c r="E276" s="74"/>
      <c r="F276" s="65">
        <f>H276-D276</f>
        <v>0</v>
      </c>
      <c r="G276" s="74"/>
      <c r="H276" s="65">
        <v>0</v>
      </c>
      <c r="M276" s="54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</row>
    <row r="277" spans="1:25" s="60" customFormat="1" ht="14.25" x14ac:dyDescent="0.2">
      <c r="A277" s="63" t="s">
        <v>182</v>
      </c>
      <c r="B277" s="17"/>
      <c r="D277" s="76">
        <f>SUM(D204:D276)</f>
        <v>0</v>
      </c>
      <c r="E277" s="74"/>
      <c r="F277" s="76">
        <f>SUM(F204:F276)</f>
        <v>-597323.29</v>
      </c>
      <c r="G277" s="74"/>
      <c r="H277" s="76">
        <f>SUM(H204:H276)</f>
        <v>-597323.29</v>
      </c>
      <c r="M277" s="54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</row>
    <row r="278" spans="1:25" s="60" customFormat="1" ht="14.25" hidden="1" x14ac:dyDescent="0.2">
      <c r="A278" s="63"/>
      <c r="B278" s="17"/>
      <c r="D278" s="65"/>
      <c r="E278" s="74"/>
      <c r="F278" s="65"/>
      <c r="G278" s="74"/>
      <c r="H278" s="65"/>
      <c r="M278" s="54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</row>
    <row r="279" spans="1:25" s="60" customFormat="1" ht="14.25" hidden="1" x14ac:dyDescent="0.2">
      <c r="A279" s="63" t="s">
        <v>182</v>
      </c>
      <c r="B279" s="80" t="s">
        <v>435</v>
      </c>
      <c r="D279" s="89">
        <f>+D277+D202+D165+D119</f>
        <v>0</v>
      </c>
      <c r="E279" s="74"/>
      <c r="F279" s="89">
        <f>+F277+F202+F165+F119</f>
        <v>3434643.5300000003</v>
      </c>
      <c r="G279" s="74"/>
      <c r="H279" s="89">
        <f>+H277+H202+H165+H119</f>
        <v>3434643.5300000003</v>
      </c>
      <c r="M279" s="54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pans="1:25" s="60" customFormat="1" ht="14.25" hidden="1" x14ac:dyDescent="0.2">
      <c r="A280" s="63"/>
      <c r="B280" s="17"/>
      <c r="D280" s="65">
        <f>SUM(D281:D282)</f>
        <v>0</v>
      </c>
      <c r="E280" s="74"/>
      <c r="F280" s="65">
        <f>SUM(F281:F282)</f>
        <v>0</v>
      </c>
      <c r="G280" s="74"/>
      <c r="H280" s="65">
        <f>SUM(H281:H282)</f>
        <v>0</v>
      </c>
      <c r="M280" s="54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5" s="60" customFormat="1" ht="14.25" hidden="1" x14ac:dyDescent="0.2">
      <c r="A281" s="63"/>
      <c r="B281" s="17" t="s">
        <v>434</v>
      </c>
      <c r="D281" s="65">
        <v>0</v>
      </c>
      <c r="E281" s="74"/>
      <c r="F281" s="65">
        <f>H281-D281</f>
        <v>0</v>
      </c>
      <c r="G281" s="74"/>
      <c r="H281" s="65">
        <v>0</v>
      </c>
      <c r="M281" s="54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5" s="60" customFormat="1" ht="14.25" hidden="1" x14ac:dyDescent="0.2">
      <c r="A282" s="63"/>
      <c r="B282" s="17" t="s">
        <v>433</v>
      </c>
      <c r="D282" s="65">
        <v>0</v>
      </c>
      <c r="E282" s="74"/>
      <c r="F282" s="65">
        <f>H282-D282</f>
        <v>0</v>
      </c>
      <c r="G282" s="74"/>
      <c r="H282" s="65">
        <v>0</v>
      </c>
      <c r="M282" s="54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</row>
    <row r="283" spans="1:25" s="60" customFormat="1" ht="14.25" x14ac:dyDescent="0.2">
      <c r="A283" s="63"/>
      <c r="B283" s="17"/>
      <c r="D283" s="65"/>
      <c r="E283" s="74"/>
      <c r="F283" s="65"/>
      <c r="G283" s="74"/>
      <c r="H283" s="65"/>
      <c r="M283" s="54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</row>
    <row r="284" spans="1:25" s="60" customFormat="1" ht="15" thickBot="1" x14ac:dyDescent="0.25">
      <c r="A284" s="63" t="s">
        <v>182</v>
      </c>
      <c r="B284" s="80" t="s">
        <v>432</v>
      </c>
      <c r="D284" s="88">
        <f>D279+D281+D282</f>
        <v>0</v>
      </c>
      <c r="E284" s="74"/>
      <c r="F284" s="88">
        <f>F279+F281+F282</f>
        <v>3434643.5300000003</v>
      </c>
      <c r="G284" s="74"/>
      <c r="H284" s="88">
        <f>H279+H281+H282</f>
        <v>3434643.5300000003</v>
      </c>
      <c r="M284" s="54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</row>
    <row r="285" spans="1:25" s="60" customFormat="1" ht="15" thickTop="1" x14ac:dyDescent="0.2">
      <c r="A285" s="63"/>
      <c r="B285" s="80"/>
      <c r="D285" s="65"/>
      <c r="E285" s="74"/>
      <c r="F285" s="65"/>
      <c r="G285" s="74"/>
      <c r="H285" s="65"/>
      <c r="M285" s="54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pans="1:25" s="60" customFormat="1" ht="15" thickBot="1" x14ac:dyDescent="0.25">
      <c r="A286" s="63"/>
      <c r="B286" s="80" t="s">
        <v>369</v>
      </c>
      <c r="D286" s="87">
        <v>5038180</v>
      </c>
      <c r="E286" s="74"/>
      <c r="F286" s="87">
        <f>H286</f>
        <v>5329358</v>
      </c>
      <c r="G286" s="74"/>
      <c r="H286" s="86">
        <v>5329358</v>
      </c>
      <c r="M286" s="54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s="60" customFormat="1" ht="15" thickTop="1" x14ac:dyDescent="0.2">
      <c r="A287" s="63"/>
      <c r="B287" s="85"/>
      <c r="D287" s="65"/>
      <c r="E287" s="74"/>
      <c r="F287" s="65"/>
      <c r="G287" s="74"/>
      <c r="H287" s="65"/>
      <c r="M287" s="54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5" s="60" customFormat="1" ht="15.75" thickBot="1" x14ac:dyDescent="0.3">
      <c r="A288" s="63" t="s">
        <v>182</v>
      </c>
      <c r="B288" s="80" t="s">
        <v>431</v>
      </c>
      <c r="C288" s="78"/>
      <c r="D288" s="64">
        <f>IFERROR(+D284/D286,0)</f>
        <v>0</v>
      </c>
      <c r="E288" s="74"/>
      <c r="F288" s="64">
        <f>IFERROR(+F284/F286,0)</f>
        <v>0.64447603820197485</v>
      </c>
      <c r="G288" s="74"/>
      <c r="H288" s="64">
        <f>IFERROR(+H284/H286,0)</f>
        <v>0.64447603820197485</v>
      </c>
      <c r="M288" s="54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5" s="60" customFormat="1" ht="15" thickTop="1" x14ac:dyDescent="0.2">
      <c r="A289" s="63"/>
      <c r="B289" s="84"/>
      <c r="D289" s="65"/>
      <c r="E289" s="74"/>
      <c r="F289" s="65"/>
      <c r="G289" s="74"/>
      <c r="H289" s="65"/>
      <c r="M289" s="54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</row>
    <row r="290" spans="1:25" s="60" customFormat="1" ht="14.25" x14ac:dyDescent="0.2">
      <c r="A290" s="63" t="s">
        <v>182</v>
      </c>
      <c r="B290" s="80" t="s">
        <v>430</v>
      </c>
      <c r="D290" s="65"/>
      <c r="E290" s="74"/>
      <c r="F290" s="65"/>
      <c r="G290" s="74"/>
      <c r="H290" s="65"/>
      <c r="M290" s="54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</row>
    <row r="291" spans="1:25" s="60" customFormat="1" ht="14.25" hidden="1" x14ac:dyDescent="0.2">
      <c r="A291" s="63"/>
      <c r="B291" s="17" t="s">
        <v>429</v>
      </c>
      <c r="D291" s="65">
        <v>0</v>
      </c>
      <c r="E291" s="74"/>
      <c r="F291" s="65">
        <f>H291-D291</f>
        <v>0</v>
      </c>
      <c r="G291" s="74"/>
      <c r="H291" s="65">
        <v>0</v>
      </c>
      <c r="L291" s="53"/>
      <c r="M291" s="54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</row>
    <row r="292" spans="1:25" s="60" customFormat="1" ht="14.25" hidden="1" x14ac:dyDescent="0.2">
      <c r="A292" s="63"/>
      <c r="B292" s="17" t="s">
        <v>266</v>
      </c>
      <c r="D292" s="65">
        <v>0</v>
      </c>
      <c r="E292" s="74"/>
      <c r="F292" s="65">
        <f>H292-D292</f>
        <v>0</v>
      </c>
      <c r="G292" s="74"/>
      <c r="H292" s="65">
        <v>0</v>
      </c>
      <c r="L292" s="53"/>
      <c r="M292" s="54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pans="1:25" s="60" customFormat="1" ht="14.25" hidden="1" x14ac:dyDescent="0.2">
      <c r="A293" s="63"/>
      <c r="B293" s="17" t="s">
        <v>393</v>
      </c>
      <c r="D293" s="65">
        <v>0</v>
      </c>
      <c r="E293" s="74"/>
      <c r="F293" s="65">
        <f>H293-D293</f>
        <v>0</v>
      </c>
      <c r="G293" s="74"/>
      <c r="H293" s="65">
        <v>0</v>
      </c>
      <c r="L293" s="53"/>
      <c r="M293" s="54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s="60" customFormat="1" ht="14.25" hidden="1" x14ac:dyDescent="0.2">
      <c r="A294" s="63"/>
      <c r="B294" s="17" t="s">
        <v>428</v>
      </c>
      <c r="D294" s="65">
        <v>0</v>
      </c>
      <c r="E294" s="74"/>
      <c r="F294" s="65">
        <f>H294-D294</f>
        <v>0</v>
      </c>
      <c r="G294" s="74"/>
      <c r="H294" s="65">
        <v>0</v>
      </c>
      <c r="L294" s="53"/>
      <c r="M294" s="54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5" s="60" customFormat="1" ht="14.25" hidden="1" x14ac:dyDescent="0.2">
      <c r="A295" s="63"/>
      <c r="B295" s="17" t="s">
        <v>427</v>
      </c>
      <c r="D295" s="65">
        <v>0</v>
      </c>
      <c r="E295" s="74"/>
      <c r="F295" s="65">
        <f>H295-D295</f>
        <v>0</v>
      </c>
      <c r="G295" s="74"/>
      <c r="H295" s="65">
        <v>0</v>
      </c>
      <c r="L295" s="53"/>
      <c r="M295" s="54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5" s="60" customFormat="1" ht="14.25" x14ac:dyDescent="0.2">
      <c r="A296" s="63"/>
      <c r="B296" s="17" t="s">
        <v>426</v>
      </c>
      <c r="D296" s="65">
        <v>0</v>
      </c>
      <c r="E296" s="74"/>
      <c r="F296" s="65">
        <f>H296-D296</f>
        <v>3916.6600000000035</v>
      </c>
      <c r="G296" s="74"/>
      <c r="H296" s="65">
        <v>3916.6600000000035</v>
      </c>
      <c r="L296" s="53"/>
      <c r="M296" s="54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pans="1:25" s="60" customFormat="1" ht="14.25" hidden="1" x14ac:dyDescent="0.2">
      <c r="A297" s="63"/>
      <c r="B297" s="17" t="s">
        <v>425</v>
      </c>
      <c r="D297" s="65">
        <v>0</v>
      </c>
      <c r="E297" s="74"/>
      <c r="F297" s="65">
        <f>H297-D297</f>
        <v>0</v>
      </c>
      <c r="G297" s="74"/>
      <c r="H297" s="65">
        <v>0</v>
      </c>
      <c r="L297" s="53"/>
      <c r="M297" s="54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s="60" customFormat="1" ht="14.25" hidden="1" x14ac:dyDescent="0.2">
      <c r="A298" s="63"/>
      <c r="B298" s="17" t="s">
        <v>424</v>
      </c>
      <c r="D298" s="65">
        <v>0</v>
      </c>
      <c r="E298" s="74"/>
      <c r="F298" s="65">
        <f>H298-D298</f>
        <v>0</v>
      </c>
      <c r="G298" s="74"/>
      <c r="H298" s="65">
        <v>0</v>
      </c>
      <c r="L298" s="53"/>
      <c r="M298" s="54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s="60" customFormat="1" ht="14.25" hidden="1" x14ac:dyDescent="0.2">
      <c r="A299" s="63"/>
      <c r="B299" s="17" t="s">
        <v>423</v>
      </c>
      <c r="D299" s="65">
        <v>0</v>
      </c>
      <c r="E299" s="74"/>
      <c r="F299" s="65">
        <f>H299-D299</f>
        <v>0</v>
      </c>
      <c r="G299" s="74"/>
      <c r="H299" s="65">
        <v>0</v>
      </c>
      <c r="L299" s="53"/>
      <c r="M299" s="54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s="60" customFormat="1" ht="14.25" hidden="1" x14ac:dyDescent="0.2">
      <c r="A300" s="63"/>
      <c r="B300" s="17" t="s">
        <v>422</v>
      </c>
      <c r="D300" s="65">
        <v>0</v>
      </c>
      <c r="E300" s="74"/>
      <c r="F300" s="65">
        <f>H300-D300</f>
        <v>0</v>
      </c>
      <c r="G300" s="74"/>
      <c r="H300" s="65">
        <v>0</v>
      </c>
      <c r="L300" s="53"/>
      <c r="M300" s="54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s="60" customFormat="1" ht="14.25" hidden="1" x14ac:dyDescent="0.2">
      <c r="A301" s="63"/>
      <c r="B301" s="17" t="s">
        <v>222</v>
      </c>
      <c r="D301" s="65">
        <v>0</v>
      </c>
      <c r="E301" s="74"/>
      <c r="F301" s="65">
        <f>H301-D301</f>
        <v>0</v>
      </c>
      <c r="G301" s="74"/>
      <c r="H301" s="65">
        <v>0</v>
      </c>
      <c r="L301" s="53"/>
      <c r="M301" s="54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s="60" customFormat="1" ht="14.25" hidden="1" x14ac:dyDescent="0.2">
      <c r="A302" s="63"/>
      <c r="B302" s="17" t="s">
        <v>421</v>
      </c>
      <c r="D302" s="65">
        <v>0</v>
      </c>
      <c r="E302" s="74"/>
      <c r="F302" s="65">
        <f>H302-D302</f>
        <v>0</v>
      </c>
      <c r="G302" s="74"/>
      <c r="H302" s="65">
        <v>0</v>
      </c>
      <c r="L302" s="53"/>
      <c r="M302" s="54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s="60" customFormat="1" ht="14.25" hidden="1" x14ac:dyDescent="0.2">
      <c r="A303" s="63"/>
      <c r="B303" s="17" t="s">
        <v>420</v>
      </c>
      <c r="D303" s="65">
        <v>0</v>
      </c>
      <c r="E303" s="74"/>
      <c r="F303" s="65">
        <f>H303-D303</f>
        <v>0</v>
      </c>
      <c r="G303" s="74"/>
      <c r="H303" s="65">
        <v>0</v>
      </c>
      <c r="L303" s="53"/>
      <c r="M303" s="54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s="60" customFormat="1" ht="15" hidden="1" x14ac:dyDescent="0.25">
      <c r="A304" s="63"/>
      <c r="B304" s="17" t="s">
        <v>419</v>
      </c>
      <c r="C304" s="78"/>
      <c r="D304" s="65">
        <v>0</v>
      </c>
      <c r="E304" s="74"/>
      <c r="F304" s="65">
        <f>H304-D304</f>
        <v>0</v>
      </c>
      <c r="G304" s="74"/>
      <c r="H304" s="65">
        <v>0</v>
      </c>
      <c r="L304" s="53"/>
      <c r="M304" s="54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s="60" customFormat="1" ht="15" x14ac:dyDescent="0.25">
      <c r="A305" s="63"/>
      <c r="B305" s="17" t="s">
        <v>418</v>
      </c>
      <c r="C305" s="78"/>
      <c r="D305" s="65">
        <v>0</v>
      </c>
      <c r="E305" s="74"/>
      <c r="F305" s="65">
        <f>H305-D305</f>
        <v>7333.3300000000017</v>
      </c>
      <c r="G305" s="74"/>
      <c r="H305" s="65">
        <v>7333.3300000000017</v>
      </c>
      <c r="L305" s="53"/>
      <c r="M305" s="54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s="60" customFormat="1" ht="15" x14ac:dyDescent="0.25">
      <c r="A306" s="63"/>
      <c r="B306" s="17" t="s">
        <v>417</v>
      </c>
      <c r="C306" s="78"/>
      <c r="D306" s="65">
        <v>0</v>
      </c>
      <c r="E306" s="74"/>
      <c r="F306" s="65">
        <f>H306-D306</f>
        <v>5416.67</v>
      </c>
      <c r="G306" s="74"/>
      <c r="H306" s="65">
        <v>5416.67</v>
      </c>
      <c r="L306" s="53"/>
      <c r="M306" s="54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5" s="60" customFormat="1" ht="15" hidden="1" x14ac:dyDescent="0.25">
      <c r="A307" s="63"/>
      <c r="B307" s="17" t="s">
        <v>416</v>
      </c>
      <c r="C307" s="78"/>
      <c r="D307" s="65">
        <v>0</v>
      </c>
      <c r="E307" s="74"/>
      <c r="F307" s="65">
        <f>H307-D307</f>
        <v>0</v>
      </c>
      <c r="G307" s="74"/>
      <c r="H307" s="65">
        <v>0</v>
      </c>
      <c r="L307" s="53"/>
      <c r="M307" s="54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</row>
    <row r="308" spans="1:25" s="60" customFormat="1" ht="15" hidden="1" x14ac:dyDescent="0.25">
      <c r="A308" s="63"/>
      <c r="B308" s="17" t="s">
        <v>415</v>
      </c>
      <c r="C308" s="78"/>
      <c r="D308" s="65">
        <v>0</v>
      </c>
      <c r="E308" s="74"/>
      <c r="F308" s="65">
        <f>H308-D308</f>
        <v>0</v>
      </c>
      <c r="G308" s="74"/>
      <c r="H308" s="65">
        <v>0</v>
      </c>
      <c r="L308" s="53"/>
      <c r="M308" s="54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</row>
    <row r="309" spans="1:25" s="60" customFormat="1" ht="15" hidden="1" x14ac:dyDescent="0.25">
      <c r="A309" s="63"/>
      <c r="B309" s="17" t="s">
        <v>414</v>
      </c>
      <c r="C309" s="78"/>
      <c r="D309" s="65">
        <v>0</v>
      </c>
      <c r="E309" s="74"/>
      <c r="F309" s="65">
        <f>H309-D309</f>
        <v>0</v>
      </c>
      <c r="G309" s="74"/>
      <c r="H309" s="65">
        <v>0</v>
      </c>
      <c r="L309" s="53"/>
      <c r="M309" s="54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</row>
    <row r="310" spans="1:25" s="60" customFormat="1" ht="15" hidden="1" x14ac:dyDescent="0.25">
      <c r="A310" s="63"/>
      <c r="B310" s="17" t="s">
        <v>413</v>
      </c>
      <c r="C310" s="78"/>
      <c r="D310" s="65">
        <v>0</v>
      </c>
      <c r="E310" s="74"/>
      <c r="F310" s="65">
        <f>H310-D310</f>
        <v>0</v>
      </c>
      <c r="G310" s="74"/>
      <c r="H310" s="65">
        <v>0</v>
      </c>
      <c r="L310" s="53"/>
      <c r="M310" s="54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</row>
    <row r="311" spans="1:25" s="60" customFormat="1" ht="15" hidden="1" x14ac:dyDescent="0.25">
      <c r="A311" s="63"/>
      <c r="B311" s="17" t="s">
        <v>412</v>
      </c>
      <c r="C311" s="78"/>
      <c r="D311" s="65">
        <v>0</v>
      </c>
      <c r="E311" s="74"/>
      <c r="F311" s="65">
        <f>H311-D311</f>
        <v>0</v>
      </c>
      <c r="G311" s="74"/>
      <c r="H311" s="65">
        <v>0</v>
      </c>
      <c r="L311" s="53"/>
      <c r="M311" s="54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</row>
    <row r="312" spans="1:25" s="60" customFormat="1" ht="15" hidden="1" x14ac:dyDescent="0.25">
      <c r="A312" s="63"/>
      <c r="B312" s="17" t="s">
        <v>411</v>
      </c>
      <c r="C312" s="78"/>
      <c r="D312" s="65">
        <v>0</v>
      </c>
      <c r="E312" s="74"/>
      <c r="F312" s="65">
        <f>H312-D312</f>
        <v>0</v>
      </c>
      <c r="G312" s="74"/>
      <c r="H312" s="65">
        <v>0</v>
      </c>
      <c r="L312" s="53"/>
      <c r="M312" s="54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</row>
    <row r="313" spans="1:25" s="60" customFormat="1" ht="15" hidden="1" x14ac:dyDescent="0.25">
      <c r="A313" s="63"/>
      <c r="B313" s="17" t="s">
        <v>410</v>
      </c>
      <c r="C313" s="78"/>
      <c r="D313" s="65">
        <v>0</v>
      </c>
      <c r="E313" s="74"/>
      <c r="F313" s="65">
        <f>H313-D313</f>
        <v>0</v>
      </c>
      <c r="G313" s="74"/>
      <c r="H313" s="65">
        <v>0</v>
      </c>
      <c r="L313" s="53"/>
      <c r="M313" s="54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</row>
    <row r="314" spans="1:25" s="60" customFormat="1" ht="15" hidden="1" x14ac:dyDescent="0.25">
      <c r="A314" s="63"/>
      <c r="B314" s="17" t="s">
        <v>409</v>
      </c>
      <c r="C314" s="78"/>
      <c r="D314" s="65">
        <v>0</v>
      </c>
      <c r="E314" s="74"/>
      <c r="F314" s="65">
        <f>H314-D314</f>
        <v>0</v>
      </c>
      <c r="G314" s="74"/>
      <c r="H314" s="65">
        <v>0</v>
      </c>
      <c r="L314" s="53"/>
      <c r="M314" s="54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</row>
    <row r="315" spans="1:25" s="60" customFormat="1" ht="15" hidden="1" x14ac:dyDescent="0.25">
      <c r="A315" s="63"/>
      <c r="B315" s="17" t="s">
        <v>408</v>
      </c>
      <c r="C315" s="78"/>
      <c r="D315" s="65">
        <v>0</v>
      </c>
      <c r="E315" s="74"/>
      <c r="F315" s="65">
        <f>H315-D315</f>
        <v>0</v>
      </c>
      <c r="G315" s="74"/>
      <c r="H315" s="65">
        <v>0</v>
      </c>
      <c r="L315" s="53"/>
      <c r="M315" s="54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</row>
    <row r="316" spans="1:25" s="60" customFormat="1" ht="14.25" hidden="1" x14ac:dyDescent="0.2">
      <c r="A316" s="63"/>
      <c r="B316" s="17" t="s">
        <v>407</v>
      </c>
      <c r="D316" s="65">
        <v>0</v>
      </c>
      <c r="E316" s="74"/>
      <c r="F316" s="65">
        <f>H316-D316</f>
        <v>0</v>
      </c>
      <c r="G316" s="74"/>
      <c r="H316" s="65">
        <v>0</v>
      </c>
      <c r="L316" s="53"/>
      <c r="M316" s="54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</row>
    <row r="317" spans="1:25" s="60" customFormat="1" ht="14.25" hidden="1" x14ac:dyDescent="0.2">
      <c r="A317" s="63"/>
      <c r="B317" s="17" t="s">
        <v>406</v>
      </c>
      <c r="D317" s="65">
        <v>0</v>
      </c>
      <c r="E317" s="74"/>
      <c r="F317" s="65">
        <f>H317-D317</f>
        <v>0</v>
      </c>
      <c r="G317" s="74"/>
      <c r="H317" s="65">
        <v>0</v>
      </c>
      <c r="L317" s="53"/>
      <c r="M317" s="54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</row>
    <row r="318" spans="1:25" s="60" customFormat="1" ht="14.25" hidden="1" x14ac:dyDescent="0.2">
      <c r="A318" s="63"/>
      <c r="B318" s="17" t="s">
        <v>275</v>
      </c>
      <c r="D318" s="65">
        <v>0</v>
      </c>
      <c r="E318" s="74"/>
      <c r="F318" s="65">
        <f>H318-D318</f>
        <v>0</v>
      </c>
      <c r="G318" s="74"/>
      <c r="H318" s="65">
        <v>0</v>
      </c>
      <c r="L318" s="53"/>
      <c r="M318" s="54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</row>
    <row r="319" spans="1:25" s="60" customFormat="1" ht="14.25" hidden="1" x14ac:dyDescent="0.2">
      <c r="A319" s="83"/>
      <c r="B319" s="17" t="s">
        <v>405</v>
      </c>
      <c r="C319" s="81"/>
      <c r="D319" s="2">
        <v>0</v>
      </c>
      <c r="E319" s="82"/>
      <c r="F319" s="2">
        <f>H319-D319</f>
        <v>0</v>
      </c>
      <c r="G319" s="82"/>
      <c r="H319" s="2">
        <v>0</v>
      </c>
      <c r="L319" s="53"/>
      <c r="M319" s="54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</row>
    <row r="320" spans="1:25" s="60" customFormat="1" ht="14.25" hidden="1" x14ac:dyDescent="0.2">
      <c r="A320" s="63"/>
      <c r="B320" s="17" t="s">
        <v>404</v>
      </c>
      <c r="D320" s="65">
        <v>0</v>
      </c>
      <c r="E320" s="74"/>
      <c r="F320" s="65">
        <f>H320-D320</f>
        <v>0</v>
      </c>
      <c r="G320" s="74"/>
      <c r="H320" s="65">
        <v>0</v>
      </c>
      <c r="L320" s="53"/>
      <c r="M320" s="54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</row>
    <row r="321" spans="1:25" s="60" customFormat="1" ht="14.25" hidden="1" x14ac:dyDescent="0.2">
      <c r="A321" s="63"/>
      <c r="B321" s="17" t="s">
        <v>403</v>
      </c>
      <c r="D321" s="65">
        <v>0</v>
      </c>
      <c r="E321" s="74"/>
      <c r="F321" s="65">
        <f>H321-D321</f>
        <v>0</v>
      </c>
      <c r="G321" s="74"/>
      <c r="H321" s="65">
        <v>0</v>
      </c>
      <c r="L321" s="53"/>
      <c r="M321" s="54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</row>
    <row r="322" spans="1:25" s="60" customFormat="1" ht="14.25" hidden="1" x14ac:dyDescent="0.2">
      <c r="A322" s="63"/>
      <c r="B322" s="17" t="s">
        <v>402</v>
      </c>
      <c r="D322" s="65">
        <v>0</v>
      </c>
      <c r="E322" s="74"/>
      <c r="F322" s="65">
        <f>H322-D322</f>
        <v>0</v>
      </c>
      <c r="G322" s="74"/>
      <c r="H322" s="65">
        <v>0</v>
      </c>
      <c r="L322" s="53"/>
      <c r="M322" s="54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</row>
    <row r="323" spans="1:25" s="60" customFormat="1" ht="14.25" hidden="1" x14ac:dyDescent="0.2">
      <c r="A323" s="63"/>
      <c r="B323" s="17" t="s">
        <v>391</v>
      </c>
      <c r="D323" s="65">
        <v>0</v>
      </c>
      <c r="E323" s="74"/>
      <c r="F323" s="65">
        <f>H323-D323</f>
        <v>0</v>
      </c>
      <c r="G323" s="74"/>
      <c r="H323" s="65">
        <v>0</v>
      </c>
      <c r="L323" s="53"/>
      <c r="M323" s="54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</row>
    <row r="324" spans="1:25" s="60" customFormat="1" ht="14.25" hidden="1" x14ac:dyDescent="0.2">
      <c r="A324" s="63"/>
      <c r="B324" s="17" t="s">
        <v>401</v>
      </c>
      <c r="D324" s="65">
        <v>0</v>
      </c>
      <c r="E324" s="74"/>
      <c r="F324" s="65">
        <f>H324-D324</f>
        <v>0</v>
      </c>
      <c r="G324" s="74"/>
      <c r="H324" s="65">
        <v>0</v>
      </c>
      <c r="L324" s="53"/>
      <c r="M324" s="54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</row>
    <row r="325" spans="1:25" s="60" customFormat="1" ht="14.25" hidden="1" x14ac:dyDescent="0.2">
      <c r="A325" s="63"/>
      <c r="B325" s="17" t="s">
        <v>97</v>
      </c>
      <c r="D325" s="65">
        <v>0</v>
      </c>
      <c r="E325" s="74"/>
      <c r="F325" s="65">
        <f>H325-D325</f>
        <v>0</v>
      </c>
      <c r="G325" s="74"/>
      <c r="H325" s="65">
        <v>0</v>
      </c>
      <c r="L325" s="53"/>
      <c r="M325" s="54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</row>
    <row r="326" spans="1:25" s="60" customFormat="1" ht="15" hidden="1" x14ac:dyDescent="0.25">
      <c r="A326" s="63"/>
      <c r="B326" s="17" t="s">
        <v>400</v>
      </c>
      <c r="C326" s="78"/>
      <c r="D326" s="65">
        <v>0</v>
      </c>
      <c r="E326" s="74"/>
      <c r="F326" s="65">
        <f>H326-D326</f>
        <v>0</v>
      </c>
      <c r="G326" s="74"/>
      <c r="H326" s="65">
        <v>0</v>
      </c>
      <c r="L326" s="54"/>
      <c r="M326" s="54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</row>
    <row r="327" spans="1:25" s="60" customFormat="1" ht="15" hidden="1" x14ac:dyDescent="0.25">
      <c r="A327" s="63"/>
      <c r="B327" s="17" t="s">
        <v>399</v>
      </c>
      <c r="C327" s="78"/>
      <c r="D327" s="65">
        <v>0</v>
      </c>
      <c r="E327" s="74"/>
      <c r="F327" s="65">
        <f>H327-D327</f>
        <v>0</v>
      </c>
      <c r="G327" s="74"/>
      <c r="H327" s="65">
        <v>0</v>
      </c>
      <c r="L327" s="54"/>
      <c r="M327" s="54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5" s="60" customFormat="1" ht="15" hidden="1" x14ac:dyDescent="0.25">
      <c r="A328" s="63"/>
      <c r="B328" s="17" t="s">
        <v>28</v>
      </c>
      <c r="C328" s="78"/>
      <c r="D328" s="65">
        <v>0</v>
      </c>
      <c r="E328" s="74"/>
      <c r="F328" s="65">
        <f>H328-D328</f>
        <v>0</v>
      </c>
      <c r="G328" s="74"/>
      <c r="H328" s="65">
        <v>0</v>
      </c>
      <c r="L328" s="54"/>
      <c r="M328" s="54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5" s="60" customFormat="1" ht="15" hidden="1" x14ac:dyDescent="0.25">
      <c r="A329" s="63"/>
      <c r="B329" s="17" t="s">
        <v>398</v>
      </c>
      <c r="C329" s="78"/>
      <c r="D329" s="65">
        <v>0</v>
      </c>
      <c r="E329" s="74"/>
      <c r="F329" s="65">
        <f>H329-D329</f>
        <v>0</v>
      </c>
      <c r="G329" s="74"/>
      <c r="H329" s="65">
        <v>0</v>
      </c>
      <c r="L329" s="54"/>
      <c r="M329" s="54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5" s="60" customFormat="1" ht="15" hidden="1" x14ac:dyDescent="0.25">
      <c r="A330" s="63"/>
      <c r="B330" s="17" t="s">
        <v>397</v>
      </c>
      <c r="C330" s="78"/>
      <c r="D330" s="65">
        <v>0</v>
      </c>
      <c r="E330" s="74"/>
      <c r="F330" s="65">
        <f>H330-D330</f>
        <v>0</v>
      </c>
      <c r="G330" s="74"/>
      <c r="H330" s="65">
        <v>0</v>
      </c>
      <c r="L330" s="54"/>
      <c r="M330" s="54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pans="1:25" s="60" customFormat="1" ht="15" hidden="1" x14ac:dyDescent="0.25">
      <c r="A331" s="63"/>
      <c r="B331" s="17" t="s">
        <v>396</v>
      </c>
      <c r="C331" s="78"/>
      <c r="D331" s="65">
        <v>0</v>
      </c>
      <c r="E331" s="74"/>
      <c r="F331" s="65">
        <f>H331-D331</f>
        <v>0</v>
      </c>
      <c r="G331" s="74"/>
      <c r="H331" s="65">
        <v>0</v>
      </c>
      <c r="L331" s="54"/>
      <c r="M331" s="54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</row>
    <row r="332" spans="1:25" s="60" customFormat="1" ht="15" hidden="1" x14ac:dyDescent="0.25">
      <c r="A332" s="63"/>
      <c r="B332" s="17" t="s">
        <v>395</v>
      </c>
      <c r="C332" s="78"/>
      <c r="D332" s="65">
        <v>0</v>
      </c>
      <c r="E332" s="74"/>
      <c r="F332" s="65">
        <f>H332-D332</f>
        <v>0</v>
      </c>
      <c r="G332" s="74"/>
      <c r="H332" s="65">
        <v>0</v>
      </c>
      <c r="L332" s="54"/>
      <c r="M332" s="54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5" s="60" customFormat="1" ht="15" hidden="1" x14ac:dyDescent="0.25">
      <c r="A333" s="63"/>
      <c r="B333" s="17" t="s">
        <v>395</v>
      </c>
      <c r="C333" s="78"/>
      <c r="D333" s="65">
        <v>0</v>
      </c>
      <c r="E333" s="74"/>
      <c r="F333" s="65">
        <f>H333-D333</f>
        <v>0</v>
      </c>
      <c r="G333" s="74"/>
      <c r="H333" s="65">
        <v>0</v>
      </c>
      <c r="L333" s="54"/>
      <c r="M333" s="54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5" s="60" customFormat="1" ht="15" hidden="1" x14ac:dyDescent="0.25">
      <c r="A334" s="63"/>
      <c r="B334" s="17" t="s">
        <v>395</v>
      </c>
      <c r="C334" s="78"/>
      <c r="D334" s="65">
        <v>0</v>
      </c>
      <c r="E334" s="74"/>
      <c r="F334" s="65">
        <f>H334-D334</f>
        <v>0</v>
      </c>
      <c r="G334" s="74"/>
      <c r="H334" s="65">
        <v>0</v>
      </c>
      <c r="L334" s="54"/>
      <c r="M334" s="54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</row>
    <row r="335" spans="1:25" s="60" customFormat="1" ht="15" hidden="1" x14ac:dyDescent="0.25">
      <c r="A335" s="63"/>
      <c r="B335" s="17" t="s">
        <v>395</v>
      </c>
      <c r="C335" s="78"/>
      <c r="D335" s="65">
        <v>0</v>
      </c>
      <c r="E335" s="74"/>
      <c r="F335" s="65">
        <f>H335-D335</f>
        <v>0</v>
      </c>
      <c r="G335" s="74"/>
      <c r="H335" s="65">
        <v>0</v>
      </c>
      <c r="L335" s="54"/>
      <c r="M335" s="54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pans="1:25" s="60" customFormat="1" ht="14.25" x14ac:dyDescent="0.2">
      <c r="A336" s="63" t="s">
        <v>182</v>
      </c>
      <c r="B336" s="81"/>
      <c r="D336" s="76">
        <f>SUM(D291:D335)</f>
        <v>0</v>
      </c>
      <c r="E336" s="74"/>
      <c r="F336" s="76">
        <f>SUM(F291:F335)</f>
        <v>16666.660000000003</v>
      </c>
      <c r="G336" s="74"/>
      <c r="H336" s="76">
        <f>SUM(H291:H335)</f>
        <v>16666.660000000003</v>
      </c>
      <c r="L336" s="53"/>
      <c r="M336" s="54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s="60" customFormat="1" ht="15" x14ac:dyDescent="0.25">
      <c r="A337" s="63" t="s">
        <v>182</v>
      </c>
      <c r="B337" s="80" t="s">
        <v>394</v>
      </c>
      <c r="C337" s="78"/>
      <c r="D337" s="65"/>
      <c r="E337" s="74"/>
      <c r="F337" s="65"/>
      <c r="G337" s="74"/>
      <c r="H337" s="65"/>
      <c r="L337" s="54"/>
      <c r="M337" s="54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s="60" customFormat="1" ht="15" hidden="1" x14ac:dyDescent="0.25">
      <c r="A338" s="63"/>
      <c r="B338" s="17" t="s">
        <v>84</v>
      </c>
      <c r="C338" s="78"/>
      <c r="D338" s="65">
        <v>0</v>
      </c>
      <c r="E338" s="74"/>
      <c r="F338" s="65">
        <f>H338-D338</f>
        <v>0</v>
      </c>
      <c r="G338" s="74"/>
      <c r="H338" s="65">
        <v>0</v>
      </c>
      <c r="L338" s="54"/>
      <c r="M338" s="54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s="60" customFormat="1" ht="15" hidden="1" x14ac:dyDescent="0.25">
      <c r="A339" s="63"/>
      <c r="B339" s="17" t="s">
        <v>379</v>
      </c>
      <c r="C339" s="78"/>
      <c r="D339" s="65">
        <v>0</v>
      </c>
      <c r="E339" s="74"/>
      <c r="F339" s="65">
        <f>H339-D339</f>
        <v>0</v>
      </c>
      <c r="G339" s="74"/>
      <c r="H339" s="65">
        <v>0</v>
      </c>
      <c r="L339" s="54"/>
      <c r="M339" s="54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s="60" customFormat="1" ht="15" hidden="1" x14ac:dyDescent="0.25">
      <c r="A340" s="63"/>
      <c r="B340" s="17" t="s">
        <v>393</v>
      </c>
      <c r="C340" s="78"/>
      <c r="D340" s="65">
        <v>0</v>
      </c>
      <c r="E340" s="74"/>
      <c r="F340" s="65">
        <f>H340-D340</f>
        <v>0</v>
      </c>
      <c r="G340" s="74"/>
      <c r="H340" s="65">
        <v>0</v>
      </c>
      <c r="L340" s="54"/>
      <c r="M340" s="54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5" s="60" customFormat="1" ht="14.25" hidden="1" x14ac:dyDescent="0.2">
      <c r="A341" s="63"/>
      <c r="B341" s="17" t="s">
        <v>387</v>
      </c>
      <c r="D341" s="65">
        <v>0</v>
      </c>
      <c r="E341" s="74"/>
      <c r="F341" s="65">
        <f>H341-D341</f>
        <v>0</v>
      </c>
      <c r="G341" s="74"/>
      <c r="H341" s="65">
        <v>0</v>
      </c>
      <c r="L341" s="53"/>
      <c r="M341" s="54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5" s="60" customFormat="1" ht="15" hidden="1" x14ac:dyDescent="0.25">
      <c r="A342" s="63"/>
      <c r="B342" s="17" t="s">
        <v>392</v>
      </c>
      <c r="C342" s="78"/>
      <c r="D342" s="65">
        <v>0</v>
      </c>
      <c r="E342" s="74"/>
      <c r="F342" s="65">
        <f>H342-D342</f>
        <v>0</v>
      </c>
      <c r="G342" s="74"/>
      <c r="H342" s="65">
        <v>0</v>
      </c>
      <c r="L342" s="54"/>
      <c r="M342" s="54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</row>
    <row r="343" spans="1:25" s="60" customFormat="1" ht="15" hidden="1" x14ac:dyDescent="0.25">
      <c r="A343" s="63"/>
      <c r="B343" s="17" t="s">
        <v>391</v>
      </c>
      <c r="C343" s="78"/>
      <c r="D343" s="65">
        <v>0</v>
      </c>
      <c r="E343" s="74"/>
      <c r="F343" s="65">
        <f>H343-D343</f>
        <v>0</v>
      </c>
      <c r="G343" s="74"/>
      <c r="H343" s="65">
        <v>0</v>
      </c>
      <c r="L343" s="54"/>
      <c r="M343" s="54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</row>
    <row r="344" spans="1:25" s="60" customFormat="1" ht="15" hidden="1" x14ac:dyDescent="0.25">
      <c r="A344" s="63"/>
      <c r="B344" s="17" t="s">
        <v>390</v>
      </c>
      <c r="C344" s="78"/>
      <c r="D344" s="65">
        <v>0</v>
      </c>
      <c r="E344" s="74"/>
      <c r="F344" s="65">
        <f>H344-D344</f>
        <v>0</v>
      </c>
      <c r="G344" s="74"/>
      <c r="H344" s="65">
        <v>0</v>
      </c>
      <c r="L344" s="54"/>
      <c r="M344" s="54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s="60" customFormat="1" ht="15" hidden="1" x14ac:dyDescent="0.25">
      <c r="A345" s="63"/>
      <c r="B345" s="17" t="s">
        <v>389</v>
      </c>
      <c r="C345" s="78"/>
      <c r="D345" s="65">
        <v>0</v>
      </c>
      <c r="E345" s="74"/>
      <c r="F345" s="65">
        <f>H345-D345</f>
        <v>0</v>
      </c>
      <c r="G345" s="74"/>
      <c r="H345" s="65">
        <v>0</v>
      </c>
      <c r="L345" s="54"/>
      <c r="M345" s="54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</row>
    <row r="346" spans="1:25" s="60" customFormat="1" ht="15" hidden="1" x14ac:dyDescent="0.25">
      <c r="A346" s="63"/>
      <c r="B346" s="17" t="s">
        <v>388</v>
      </c>
      <c r="C346" s="78"/>
      <c r="D346" s="65">
        <v>0</v>
      </c>
      <c r="E346" s="74"/>
      <c r="F346" s="65">
        <f>H346-D346</f>
        <v>0</v>
      </c>
      <c r="G346" s="74"/>
      <c r="H346" s="65">
        <v>0</v>
      </c>
      <c r="L346" s="54"/>
      <c r="M346" s="54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</row>
    <row r="347" spans="1:25" s="60" customFormat="1" ht="15" hidden="1" x14ac:dyDescent="0.25">
      <c r="A347" s="63"/>
      <c r="B347" s="17" t="s">
        <v>387</v>
      </c>
      <c r="C347" s="78"/>
      <c r="D347" s="65">
        <v>0</v>
      </c>
      <c r="E347" s="74"/>
      <c r="F347" s="65">
        <f>H347-D347</f>
        <v>0</v>
      </c>
      <c r="G347" s="74"/>
      <c r="H347" s="65">
        <v>0</v>
      </c>
      <c r="L347" s="54"/>
      <c r="M347" s="54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</row>
    <row r="348" spans="1:25" s="60" customFormat="1" ht="14.25" hidden="1" x14ac:dyDescent="0.2">
      <c r="A348" s="63"/>
      <c r="B348" s="17" t="s">
        <v>386</v>
      </c>
      <c r="D348" s="65">
        <v>0</v>
      </c>
      <c r="E348" s="74"/>
      <c r="F348" s="65">
        <f>H348-D348</f>
        <v>0</v>
      </c>
      <c r="G348" s="74"/>
      <c r="H348" s="65">
        <v>0</v>
      </c>
      <c r="L348" s="53"/>
      <c r="M348" s="54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</row>
    <row r="349" spans="1:25" s="60" customFormat="1" ht="14.25" hidden="1" x14ac:dyDescent="0.2">
      <c r="A349" s="63"/>
      <c r="B349" s="17" t="s">
        <v>385</v>
      </c>
      <c r="D349" s="65">
        <v>0</v>
      </c>
      <c r="E349" s="74"/>
      <c r="F349" s="65">
        <f>H349-D349</f>
        <v>0</v>
      </c>
      <c r="G349" s="74"/>
      <c r="H349" s="65">
        <v>0</v>
      </c>
      <c r="L349" s="53"/>
      <c r="M349" s="54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</row>
    <row r="350" spans="1:25" s="60" customFormat="1" ht="14.25" x14ac:dyDescent="0.2">
      <c r="A350" s="63"/>
      <c r="B350" s="17" t="s">
        <v>384</v>
      </c>
      <c r="D350" s="65">
        <v>0</v>
      </c>
      <c r="E350" s="74"/>
      <c r="F350" s="65">
        <f>H350-D350</f>
        <v>12119.820000000007</v>
      </c>
      <c r="G350" s="74"/>
      <c r="H350" s="65">
        <v>12119.820000000007</v>
      </c>
      <c r="L350" s="53"/>
      <c r="M350" s="54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</row>
    <row r="351" spans="1:25" s="60" customFormat="1" ht="14.25" hidden="1" x14ac:dyDescent="0.2">
      <c r="A351" s="63"/>
      <c r="B351" s="17" t="s">
        <v>383</v>
      </c>
      <c r="D351" s="65">
        <v>0</v>
      </c>
      <c r="E351" s="74"/>
      <c r="F351" s="65">
        <f>H351-D351</f>
        <v>0</v>
      </c>
      <c r="G351" s="74"/>
      <c r="H351" s="65">
        <v>0</v>
      </c>
      <c r="M351" s="54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</row>
    <row r="352" spans="1:25" s="60" customFormat="1" ht="14.25" hidden="1" x14ac:dyDescent="0.2">
      <c r="A352" s="63"/>
      <c r="B352" s="17" t="s">
        <v>382</v>
      </c>
      <c r="D352" s="65">
        <v>0</v>
      </c>
      <c r="E352" s="74"/>
      <c r="F352" s="65">
        <f>H352-D352</f>
        <v>0</v>
      </c>
      <c r="G352" s="74"/>
      <c r="H352" s="65">
        <v>0</v>
      </c>
      <c r="M352" s="54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</row>
    <row r="353" spans="1:25" s="60" customFormat="1" ht="14.25" hidden="1" x14ac:dyDescent="0.2">
      <c r="A353" s="63"/>
      <c r="B353" s="17" t="s">
        <v>381</v>
      </c>
      <c r="D353" s="65">
        <v>0</v>
      </c>
      <c r="E353" s="74"/>
      <c r="F353" s="65">
        <f>H353-D353</f>
        <v>0</v>
      </c>
      <c r="G353" s="74"/>
      <c r="H353" s="65">
        <v>0</v>
      </c>
      <c r="L353" s="53"/>
      <c r="M353" s="54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</row>
    <row r="354" spans="1:25" s="60" customFormat="1" ht="14.25" hidden="1" x14ac:dyDescent="0.2">
      <c r="A354" s="63"/>
      <c r="B354" s="17" t="s">
        <v>380</v>
      </c>
      <c r="D354" s="65">
        <v>0</v>
      </c>
      <c r="E354" s="74"/>
      <c r="F354" s="65">
        <f>H354-D354</f>
        <v>0</v>
      </c>
      <c r="G354" s="74"/>
      <c r="H354" s="65">
        <v>0</v>
      </c>
      <c r="L354" s="53"/>
      <c r="M354" s="54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</row>
    <row r="355" spans="1:25" s="60" customFormat="1" ht="14.25" hidden="1" x14ac:dyDescent="0.2">
      <c r="A355" s="63"/>
      <c r="B355" s="17" t="s">
        <v>379</v>
      </c>
      <c r="D355" s="65">
        <v>0</v>
      </c>
      <c r="E355" s="74"/>
      <c r="F355" s="65">
        <f>H355-D355</f>
        <v>0</v>
      </c>
      <c r="G355" s="74"/>
      <c r="H355" s="65">
        <v>0</v>
      </c>
      <c r="L355" s="53"/>
      <c r="M355" s="54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</row>
    <row r="356" spans="1:25" s="60" customFormat="1" ht="14.25" hidden="1" x14ac:dyDescent="0.2">
      <c r="A356" s="63"/>
      <c r="B356" s="17" t="s">
        <v>378</v>
      </c>
      <c r="D356" s="65">
        <v>0</v>
      </c>
      <c r="E356" s="74"/>
      <c r="F356" s="65">
        <f>H356-D356</f>
        <v>0</v>
      </c>
      <c r="G356" s="74"/>
      <c r="H356" s="65">
        <v>0</v>
      </c>
      <c r="L356" s="53"/>
      <c r="M356" s="54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</row>
    <row r="357" spans="1:25" s="60" customFormat="1" ht="14.25" hidden="1" x14ac:dyDescent="0.2">
      <c r="A357" s="63"/>
      <c r="B357" s="17" t="s">
        <v>377</v>
      </c>
      <c r="D357" s="65">
        <v>0</v>
      </c>
      <c r="E357" s="74"/>
      <c r="F357" s="65">
        <f>H357-D357</f>
        <v>0</v>
      </c>
      <c r="G357" s="74"/>
      <c r="H357" s="65">
        <v>0</v>
      </c>
      <c r="L357" s="53"/>
      <c r="M357" s="54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</row>
    <row r="358" spans="1:25" s="60" customFormat="1" ht="14.25" hidden="1" x14ac:dyDescent="0.2">
      <c r="A358" s="63"/>
      <c r="B358" s="17" t="s">
        <v>376</v>
      </c>
      <c r="D358" s="65">
        <v>0</v>
      </c>
      <c r="E358" s="74"/>
      <c r="F358" s="65">
        <f>H358-D358</f>
        <v>0</v>
      </c>
      <c r="G358" s="74"/>
      <c r="H358" s="65">
        <v>0</v>
      </c>
      <c r="L358" s="79"/>
      <c r="M358" s="54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pans="1:25" s="60" customFormat="1" ht="14.25" hidden="1" x14ac:dyDescent="0.2">
      <c r="A359" s="63"/>
      <c r="B359" s="77" t="s">
        <v>375</v>
      </c>
      <c r="D359" s="65">
        <v>0</v>
      </c>
      <c r="E359" s="74"/>
      <c r="F359" s="65">
        <f>H359-D359</f>
        <v>0</v>
      </c>
      <c r="G359" s="74"/>
      <c r="H359" s="65">
        <v>0</v>
      </c>
      <c r="L359" s="53"/>
      <c r="M359" s="54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</row>
    <row r="360" spans="1:25" s="60" customFormat="1" ht="14.25" hidden="1" x14ac:dyDescent="0.2">
      <c r="A360" s="63"/>
      <c r="B360" s="77" t="s">
        <v>374</v>
      </c>
      <c r="D360" s="65">
        <v>0</v>
      </c>
      <c r="E360" s="74"/>
      <c r="F360" s="65">
        <f>H360-D360</f>
        <v>0</v>
      </c>
      <c r="G360" s="74"/>
      <c r="H360" s="65">
        <v>0</v>
      </c>
      <c r="L360" s="53"/>
      <c r="M360" s="54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5" s="60" customFormat="1" ht="15" hidden="1" x14ac:dyDescent="0.25">
      <c r="A361" s="63"/>
      <c r="B361" s="17" t="s">
        <v>373</v>
      </c>
      <c r="C361" s="78"/>
      <c r="D361" s="65">
        <v>0</v>
      </c>
      <c r="E361" s="74"/>
      <c r="F361" s="65">
        <f>H361-D361</f>
        <v>0</v>
      </c>
      <c r="G361" s="74"/>
      <c r="H361" s="65">
        <v>0</v>
      </c>
      <c r="L361" s="54"/>
      <c r="M361" s="54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</row>
    <row r="362" spans="1:25" hidden="1" x14ac:dyDescent="0.2">
      <c r="B362" s="77" t="s">
        <v>266</v>
      </c>
      <c r="D362" s="55">
        <v>0</v>
      </c>
      <c r="F362" s="65">
        <f>H362-D362</f>
        <v>0</v>
      </c>
      <c r="H362" s="55">
        <v>0</v>
      </c>
    </row>
    <row r="363" spans="1:25" hidden="1" x14ac:dyDescent="0.2">
      <c r="B363" s="77" t="s">
        <v>372</v>
      </c>
      <c r="D363" s="55">
        <v>0</v>
      </c>
      <c r="F363" s="65">
        <f>H363-D363</f>
        <v>0</v>
      </c>
      <c r="H363" s="55">
        <v>0</v>
      </c>
    </row>
    <row r="364" spans="1:25" hidden="1" x14ac:dyDescent="0.2">
      <c r="B364" s="77" t="s">
        <v>236</v>
      </c>
      <c r="D364" s="55">
        <v>0</v>
      </c>
      <c r="F364" s="65">
        <f>H364-D364</f>
        <v>0</v>
      </c>
      <c r="H364" s="55">
        <v>0</v>
      </c>
    </row>
    <row r="365" spans="1:25" hidden="1" x14ac:dyDescent="0.2">
      <c r="B365" s="77" t="s">
        <v>371</v>
      </c>
      <c r="D365" s="55">
        <v>0</v>
      </c>
      <c r="F365" s="65">
        <f>H365-D365</f>
        <v>0</v>
      </c>
      <c r="H365" s="55">
        <v>0</v>
      </c>
    </row>
    <row r="366" spans="1:25" s="60" customFormat="1" ht="14.25" x14ac:dyDescent="0.2">
      <c r="A366" s="63" t="s">
        <v>182</v>
      </c>
      <c r="D366" s="76">
        <f>SUM(D338:D365)</f>
        <v>0</v>
      </c>
      <c r="E366" s="74"/>
      <c r="F366" s="76">
        <f>H366-D366</f>
        <v>12119.820000000007</v>
      </c>
      <c r="G366" s="74"/>
      <c r="H366" s="76">
        <f>SUM(H338:H365)</f>
        <v>12119.820000000007</v>
      </c>
      <c r="K366" s="54"/>
      <c r="L366" s="54"/>
      <c r="M366" s="54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5" s="60" customFormat="1" ht="14.25" x14ac:dyDescent="0.2">
      <c r="A367" s="63"/>
      <c r="B367" s="75"/>
      <c r="C367" s="75"/>
      <c r="D367" s="65"/>
      <c r="E367" s="74"/>
      <c r="F367" s="2"/>
      <c r="G367" s="74"/>
      <c r="H367" s="65"/>
      <c r="K367" s="54"/>
      <c r="L367" s="54"/>
      <c r="M367" s="54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5" s="60" customFormat="1" ht="15" thickBot="1" x14ac:dyDescent="0.25">
      <c r="A368" s="63" t="s">
        <v>182</v>
      </c>
      <c r="B368" s="73" t="s">
        <v>370</v>
      </c>
      <c r="C368" s="66"/>
      <c r="D368" s="72">
        <f>+D366+D336+D284</f>
        <v>0</v>
      </c>
      <c r="E368" s="65"/>
      <c r="F368" s="72">
        <f>+F366+F336+F284</f>
        <v>3463430.0100000002</v>
      </c>
      <c r="G368" s="65"/>
      <c r="H368" s="72">
        <f>+H366+H336+H284</f>
        <v>3463430.0100000002</v>
      </c>
      <c r="K368" s="71"/>
      <c r="L368" s="54"/>
      <c r="M368" s="54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s="60" customFormat="1" ht="15" thickTop="1" x14ac:dyDescent="0.2">
      <c r="A369" s="63"/>
      <c r="B369" s="52"/>
      <c r="C369" s="52"/>
      <c r="D369" s="65"/>
      <c r="E369" s="65"/>
      <c r="F369" s="2"/>
      <c r="G369" s="65"/>
      <c r="H369" s="65"/>
      <c r="K369" s="54"/>
      <c r="L369" s="54"/>
      <c r="M369" s="54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s="60" customFormat="1" ht="14.25" x14ac:dyDescent="0.2">
      <c r="A370" s="63" t="s">
        <v>182</v>
      </c>
      <c r="B370" s="52" t="s">
        <v>369</v>
      </c>
      <c r="C370" s="52"/>
      <c r="D370" s="69">
        <f>D286</f>
        <v>5038180</v>
      </c>
      <c r="E370" s="65"/>
      <c r="F370" s="70">
        <f>F286</f>
        <v>5329358</v>
      </c>
      <c r="G370" s="65"/>
      <c r="H370" s="69">
        <f>H286</f>
        <v>5329358</v>
      </c>
      <c r="K370" s="54"/>
      <c r="L370" s="54"/>
      <c r="M370" s="54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s="60" customFormat="1" ht="14.25" x14ac:dyDescent="0.2">
      <c r="A371" s="63"/>
      <c r="B371" s="68"/>
      <c r="C371" s="52"/>
      <c r="D371" s="65"/>
      <c r="E371" s="65"/>
      <c r="F371" s="2"/>
      <c r="G371" s="65"/>
      <c r="H371" s="65"/>
      <c r="K371" s="54"/>
      <c r="L371" s="54"/>
      <c r="M371" s="54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s="60" customFormat="1" ht="15" thickBot="1" x14ac:dyDescent="0.25">
      <c r="A372" s="63" t="s">
        <v>182</v>
      </c>
      <c r="B372" s="67" t="s">
        <v>368</v>
      </c>
      <c r="C372" s="66"/>
      <c r="D372" s="64">
        <f>IFERROR(+D368/D370,0)</f>
        <v>0</v>
      </c>
      <c r="E372" s="65"/>
      <c r="F372" s="64">
        <f>IFERROR(+F368/F370,0)</f>
        <v>0.64987752933843068</v>
      </c>
      <c r="G372" s="65"/>
      <c r="H372" s="64">
        <f>IFERROR(+H368/H370,0)</f>
        <v>0.64987752933843068</v>
      </c>
      <c r="K372" s="54"/>
      <c r="L372" s="54"/>
      <c r="M372" s="54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s="60" customFormat="1" ht="15" thickTop="1" x14ac:dyDescent="0.2">
      <c r="A373" s="63"/>
      <c r="D373" s="55"/>
      <c r="E373" s="61"/>
      <c r="F373" s="55"/>
      <c r="G373" s="61"/>
      <c r="H373" s="55"/>
      <c r="M373" s="54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s="60" customFormat="1" ht="15" x14ac:dyDescent="0.25">
      <c r="A374" s="62"/>
      <c r="D374" s="55"/>
      <c r="E374" s="61"/>
      <c r="F374" s="55"/>
      <c r="G374" s="61"/>
      <c r="H374" s="55"/>
      <c r="M374" s="54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x14ac:dyDescent="0.2">
      <c r="A375" s="59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</row>
    <row r="376" spans="1:25" x14ac:dyDescent="0.2">
      <c r="A376" s="59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</row>
    <row r="378" spans="1:25" x14ac:dyDescent="0.2"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</row>
    <row r="379" spans="1:25" x14ac:dyDescent="0.2"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</row>
    <row r="380" spans="1:25" x14ac:dyDescent="0.2"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</row>
    <row r="381" spans="1:25" x14ac:dyDescent="0.2"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</row>
    <row r="382" spans="1:25" x14ac:dyDescent="0.2"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</row>
    <row r="383" spans="1:25" x14ac:dyDescent="0.2"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</row>
    <row r="384" spans="1:25" x14ac:dyDescent="0.2"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</row>
    <row r="385" spans="4:25" x14ac:dyDescent="0.2"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</row>
    <row r="386" spans="4:25" x14ac:dyDescent="0.2"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</row>
    <row r="387" spans="4:25" x14ac:dyDescent="0.2"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</row>
    <row r="388" spans="4:25" x14ac:dyDescent="0.2"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</row>
    <row r="389" spans="4:25" x14ac:dyDescent="0.2"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</row>
    <row r="390" spans="4:25" x14ac:dyDescent="0.2"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</row>
    <row r="391" spans="4:25" x14ac:dyDescent="0.2"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</row>
    <row r="392" spans="4:25" x14ac:dyDescent="0.2"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</row>
    <row r="399" spans="4:25" x14ac:dyDescent="0.2">
      <c r="D399" s="58"/>
      <c r="E399" s="58"/>
      <c r="F399" s="58"/>
      <c r="G399" s="58"/>
      <c r="H399" s="58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</row>
    <row r="400" spans="4:25" x14ac:dyDescent="0.2">
      <c r="D400" s="58"/>
      <c r="E400" s="58"/>
      <c r="F400" s="58"/>
      <c r="G400" s="58"/>
      <c r="H400" s="58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</row>
    <row r="401" spans="4:25" x14ac:dyDescent="0.2">
      <c r="D401" s="58"/>
      <c r="E401" s="58"/>
      <c r="F401" s="58"/>
      <c r="G401" s="58"/>
      <c r="H401" s="58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</row>
    <row r="402" spans="4:25" x14ac:dyDescent="0.2">
      <c r="D402" s="58"/>
      <c r="E402" s="58"/>
      <c r="F402" s="58"/>
      <c r="G402" s="58"/>
      <c r="H402" s="58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</row>
    <row r="403" spans="4:25" x14ac:dyDescent="0.2">
      <c r="D403" s="58"/>
      <c r="E403" s="58"/>
      <c r="F403" s="58"/>
      <c r="G403" s="58"/>
      <c r="H403" s="58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</row>
    <row r="404" spans="4:25" x14ac:dyDescent="0.2">
      <c r="D404" s="58"/>
      <c r="E404" s="58"/>
      <c r="F404" s="58"/>
      <c r="G404" s="58"/>
      <c r="H404" s="58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</row>
    <row r="405" spans="4:25" x14ac:dyDescent="0.2">
      <c r="D405" s="58"/>
      <c r="E405" s="58"/>
      <c r="F405" s="58"/>
      <c r="G405" s="58"/>
      <c r="H405" s="58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</row>
    <row r="406" spans="4:25" x14ac:dyDescent="0.2">
      <c r="D406" s="58"/>
      <c r="E406" s="58"/>
      <c r="F406" s="58"/>
      <c r="G406" s="58"/>
      <c r="H406" s="58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</row>
    <row r="407" spans="4:25" x14ac:dyDescent="0.2">
      <c r="D407" s="58"/>
      <c r="E407" s="58"/>
      <c r="F407" s="58"/>
      <c r="G407" s="58"/>
      <c r="H407" s="58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</row>
    <row r="408" spans="4:25" x14ac:dyDescent="0.2">
      <c r="D408" s="58"/>
      <c r="E408" s="58"/>
      <c r="F408" s="58"/>
      <c r="G408" s="58"/>
      <c r="H408" s="58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</row>
    <row r="409" spans="4:25" x14ac:dyDescent="0.2">
      <c r="D409" s="58"/>
      <c r="E409" s="58"/>
      <c r="F409" s="58"/>
      <c r="G409" s="58"/>
      <c r="H409" s="58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</row>
    <row r="410" spans="4:25" x14ac:dyDescent="0.2">
      <c r="D410" s="58"/>
      <c r="E410" s="58"/>
      <c r="F410" s="58"/>
      <c r="G410" s="58"/>
      <c r="H410" s="58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</row>
    <row r="411" spans="4:25" x14ac:dyDescent="0.2">
      <c r="D411" s="58"/>
      <c r="E411" s="58"/>
      <c r="F411" s="58"/>
      <c r="G411" s="58"/>
      <c r="H411" s="58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</row>
    <row r="412" spans="4:25" x14ac:dyDescent="0.2">
      <c r="D412" s="58"/>
      <c r="E412" s="58"/>
      <c r="F412" s="58"/>
      <c r="G412" s="58"/>
      <c r="H412" s="58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</row>
    <row r="413" spans="4:25" x14ac:dyDescent="0.2">
      <c r="D413" s="58"/>
      <c r="E413" s="58"/>
      <c r="F413" s="58"/>
      <c r="G413" s="58"/>
      <c r="H413" s="58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</row>
    <row r="414" spans="4:25" x14ac:dyDescent="0.2">
      <c r="D414" s="58"/>
      <c r="E414" s="58"/>
      <c r="F414" s="58"/>
      <c r="G414" s="58"/>
      <c r="H414" s="58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</row>
    <row r="415" spans="4:25" x14ac:dyDescent="0.2">
      <c r="D415" s="58"/>
      <c r="E415" s="58"/>
      <c r="F415" s="58"/>
      <c r="G415" s="58"/>
      <c r="H415" s="58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</row>
    <row r="416" spans="4:25" x14ac:dyDescent="0.2">
      <c r="D416" s="58"/>
      <c r="E416" s="58"/>
      <c r="F416" s="58"/>
      <c r="G416" s="58"/>
      <c r="H416" s="58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</row>
    <row r="417" spans="4:25" x14ac:dyDescent="0.2">
      <c r="D417" s="58"/>
      <c r="E417" s="58"/>
      <c r="F417" s="58"/>
      <c r="G417" s="58"/>
      <c r="H417" s="58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</row>
    <row r="418" spans="4:25" x14ac:dyDescent="0.2">
      <c r="D418" s="58"/>
      <c r="E418" s="58"/>
      <c r="F418" s="58"/>
      <c r="G418" s="58"/>
      <c r="H418" s="58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</row>
    <row r="419" spans="4:25" x14ac:dyDescent="0.2">
      <c r="D419" s="58"/>
      <c r="E419" s="58"/>
      <c r="F419" s="58"/>
      <c r="G419" s="58"/>
      <c r="H419" s="58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</row>
    <row r="420" spans="4:25" x14ac:dyDescent="0.2">
      <c r="D420" s="58"/>
      <c r="E420" s="58"/>
      <c r="F420" s="58"/>
      <c r="G420" s="58"/>
      <c r="H420" s="58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</row>
    <row r="421" spans="4:25" x14ac:dyDescent="0.2">
      <c r="D421" s="58"/>
      <c r="E421" s="58"/>
      <c r="F421" s="58"/>
      <c r="G421" s="58"/>
      <c r="H421" s="58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</row>
    <row r="422" spans="4:25" x14ac:dyDescent="0.2">
      <c r="D422" s="58"/>
      <c r="E422" s="58"/>
      <c r="F422" s="58"/>
      <c r="G422" s="58"/>
      <c r="H422" s="58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</row>
    <row r="423" spans="4:25" x14ac:dyDescent="0.2">
      <c r="D423" s="58"/>
      <c r="E423" s="58"/>
      <c r="F423" s="58"/>
      <c r="G423" s="58"/>
      <c r="H423" s="58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</row>
    <row r="424" spans="4:25" x14ac:dyDescent="0.2">
      <c r="D424" s="58"/>
      <c r="E424" s="58"/>
      <c r="F424" s="58"/>
      <c r="G424" s="58"/>
      <c r="H424" s="58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</row>
    <row r="425" spans="4:25" x14ac:dyDescent="0.2">
      <c r="D425" s="58"/>
      <c r="E425" s="58"/>
      <c r="F425" s="58"/>
      <c r="G425" s="58"/>
      <c r="H425" s="58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</row>
    <row r="426" spans="4:25" x14ac:dyDescent="0.2">
      <c r="D426" s="58"/>
      <c r="E426" s="58"/>
      <c r="F426" s="58"/>
      <c r="G426" s="58"/>
      <c r="H426" s="58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</row>
    <row r="427" spans="4:25" x14ac:dyDescent="0.2">
      <c r="D427" s="58"/>
      <c r="E427" s="58"/>
      <c r="F427" s="58"/>
      <c r="G427" s="58"/>
      <c r="H427" s="58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</row>
    <row r="428" spans="4:25" x14ac:dyDescent="0.2">
      <c r="D428" s="58"/>
      <c r="E428" s="58"/>
      <c r="F428" s="58"/>
      <c r="G428" s="58"/>
      <c r="H428" s="58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</row>
    <row r="429" spans="4:25" x14ac:dyDescent="0.2">
      <c r="D429" s="58"/>
      <c r="E429" s="58"/>
      <c r="F429" s="58"/>
      <c r="G429" s="58"/>
      <c r="H429" s="58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</row>
    <row r="430" spans="4:25" x14ac:dyDescent="0.2">
      <c r="D430" s="58"/>
      <c r="E430" s="58"/>
      <c r="F430" s="58"/>
      <c r="G430" s="58"/>
      <c r="H430" s="58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</row>
    <row r="431" spans="4:25" x14ac:dyDescent="0.2">
      <c r="D431" s="58"/>
      <c r="E431" s="58"/>
      <c r="F431" s="58"/>
      <c r="G431" s="58"/>
      <c r="H431" s="58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</row>
    <row r="432" spans="4:25" x14ac:dyDescent="0.2">
      <c r="D432" s="58"/>
      <c r="E432" s="58"/>
      <c r="F432" s="58"/>
      <c r="G432" s="58"/>
      <c r="H432" s="58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</row>
    <row r="433" spans="4:25" x14ac:dyDescent="0.2">
      <c r="D433" s="58"/>
      <c r="E433" s="58"/>
      <c r="F433" s="58"/>
      <c r="G433" s="58"/>
      <c r="H433" s="58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</row>
    <row r="434" spans="4:25" x14ac:dyDescent="0.2">
      <c r="D434" s="58"/>
      <c r="E434" s="58"/>
      <c r="F434" s="58"/>
      <c r="G434" s="58"/>
      <c r="H434" s="58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</row>
    <row r="435" spans="4:25" x14ac:dyDescent="0.2">
      <c r="D435" s="58"/>
      <c r="E435" s="58"/>
      <c r="F435" s="58"/>
      <c r="G435" s="58"/>
      <c r="H435" s="58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</row>
    <row r="436" spans="4:25" x14ac:dyDescent="0.2">
      <c r="D436" s="58"/>
      <c r="E436" s="58"/>
      <c r="F436" s="58"/>
      <c r="G436" s="58"/>
      <c r="H436" s="58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</row>
    <row r="438" spans="4:25" x14ac:dyDescent="0.2">
      <c r="D438" s="58"/>
      <c r="E438" s="58"/>
      <c r="F438" s="58"/>
      <c r="G438" s="58"/>
      <c r="H438" s="58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</row>
    <row r="439" spans="4:25" x14ac:dyDescent="0.2">
      <c r="D439" s="58"/>
      <c r="E439" s="58"/>
      <c r="F439" s="58"/>
      <c r="G439" s="58"/>
      <c r="H439" s="58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</row>
    <row r="440" spans="4:25" x14ac:dyDescent="0.2">
      <c r="D440" s="58"/>
      <c r="E440" s="58"/>
      <c r="F440" s="58"/>
      <c r="G440" s="58"/>
      <c r="H440" s="58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</row>
    <row r="441" spans="4:25" x14ac:dyDescent="0.2">
      <c r="D441" s="58"/>
      <c r="E441" s="58"/>
      <c r="F441" s="58"/>
      <c r="G441" s="58"/>
      <c r="H441" s="58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</row>
    <row r="442" spans="4:25" x14ac:dyDescent="0.2">
      <c r="D442" s="58"/>
      <c r="E442" s="58"/>
      <c r="F442" s="58"/>
      <c r="G442" s="58"/>
      <c r="H442" s="58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</row>
    <row r="443" spans="4:25" x14ac:dyDescent="0.2">
      <c r="D443" s="58"/>
      <c r="E443" s="58"/>
      <c r="F443" s="58"/>
      <c r="G443" s="58"/>
      <c r="H443" s="58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</row>
    <row r="444" spans="4:25" x14ac:dyDescent="0.2">
      <c r="D444" s="58"/>
      <c r="E444" s="58"/>
      <c r="F444" s="58"/>
      <c r="G444" s="58"/>
      <c r="H444" s="58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</row>
    <row r="445" spans="4:25" x14ac:dyDescent="0.2">
      <c r="D445" s="58"/>
      <c r="E445" s="58"/>
      <c r="F445" s="58"/>
      <c r="G445" s="58"/>
      <c r="H445" s="58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</row>
    <row r="446" spans="4:25" x14ac:dyDescent="0.2">
      <c r="D446" s="58"/>
      <c r="E446" s="58"/>
      <c r="F446" s="58"/>
      <c r="G446" s="58"/>
      <c r="H446" s="58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</row>
    <row r="447" spans="4:25" x14ac:dyDescent="0.2">
      <c r="D447" s="58"/>
      <c r="E447" s="58"/>
      <c r="F447" s="58"/>
      <c r="G447" s="58"/>
      <c r="H447" s="58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</row>
    <row r="448" spans="4:25" x14ac:dyDescent="0.2">
      <c r="D448" s="58"/>
      <c r="E448" s="58"/>
      <c r="F448" s="58"/>
      <c r="G448" s="58"/>
      <c r="H448" s="58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</row>
    <row r="449" spans="4:25" x14ac:dyDescent="0.2">
      <c r="D449" s="58"/>
      <c r="E449" s="58"/>
      <c r="F449" s="58"/>
      <c r="G449" s="58"/>
      <c r="H449" s="58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</row>
    <row r="450" spans="4:25" x14ac:dyDescent="0.2">
      <c r="D450" s="58"/>
      <c r="E450" s="58"/>
      <c r="F450" s="58"/>
      <c r="G450" s="58"/>
      <c r="H450" s="58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</row>
    <row r="451" spans="4:25" x14ac:dyDescent="0.2">
      <c r="D451" s="58"/>
      <c r="E451" s="58"/>
      <c r="F451" s="58"/>
      <c r="G451" s="58"/>
      <c r="H451" s="58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</row>
    <row r="452" spans="4:25" x14ac:dyDescent="0.2">
      <c r="D452" s="58"/>
      <c r="E452" s="58"/>
      <c r="F452" s="58"/>
      <c r="G452" s="58"/>
      <c r="H452" s="58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</row>
  </sheetData>
  <mergeCells count="6">
    <mergeCell ref="B7:H7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68" orientation="portrait" r:id="rId1"/>
  <headerFooter alignWithMargins="0">
    <oddFooter>&amp;L&amp;1#&amp;"Calibri"&amp;10&amp;K000000Internal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E9B2-8274-44F6-BB73-028CBFD1A66C}">
  <sheetPr codeName="Sheet7">
    <pageSetUpPr fitToPage="1"/>
  </sheetPr>
  <dimension ref="A2:P1422"/>
  <sheetViews>
    <sheetView showGridLines="0" tabSelected="1" zoomScale="90" zoomScaleNormal="90" zoomScaleSheetLayoutView="100" workbookViewId="0">
      <selection activeCell="A143" sqref="A143"/>
    </sheetView>
  </sheetViews>
  <sheetFormatPr defaultColWidth="9.28515625" defaultRowHeight="12" x14ac:dyDescent="0.2"/>
  <cols>
    <col min="1" max="1" width="61.7109375" style="111" customWidth="1"/>
    <col min="2" max="2" width="14.140625" style="110" bestFit="1" customWidth="1"/>
    <col min="3" max="4" width="14.7109375" style="110" bestFit="1" customWidth="1"/>
    <col min="5" max="11" width="13.140625" style="110" bestFit="1" customWidth="1"/>
    <col min="12" max="12" width="13.140625" style="109" bestFit="1" customWidth="1"/>
    <col min="13" max="13" width="14.7109375" style="109" bestFit="1" customWidth="1"/>
    <col min="14" max="15" width="14.140625" style="109" bestFit="1" customWidth="1"/>
    <col min="16" max="16" width="13.5703125" style="109" bestFit="1" customWidth="1"/>
    <col min="17" max="16384" width="9.28515625" style="109"/>
  </cols>
  <sheetData>
    <row r="2" spans="1:13" ht="9.75" customHeight="1" x14ac:dyDescent="0.2">
      <c r="A2" s="120"/>
    </row>
    <row r="3" spans="1:13" ht="15" customHeight="1" x14ac:dyDescent="0.2">
      <c r="A3" s="125" t="s">
        <v>367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5.75" customHeight="1" x14ac:dyDescent="0.2">
      <c r="A4" s="125" t="s">
        <v>366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5" customHeight="1" x14ac:dyDescent="0.2">
      <c r="A5" s="125" t="s">
        <v>687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5" customHeight="1" thickBot="1" x14ac:dyDescent="0.25">
      <c r="A6" s="124" t="s">
        <v>363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x14ac:dyDescent="0.2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x14ac:dyDescent="0.2">
      <c r="B8" s="122" t="s">
        <v>686</v>
      </c>
      <c r="C8" s="122" t="s">
        <v>685</v>
      </c>
      <c r="D8" s="122" t="s">
        <v>684</v>
      </c>
      <c r="E8" s="122" t="s">
        <v>683</v>
      </c>
      <c r="F8" s="122" t="s">
        <v>682</v>
      </c>
      <c r="G8" s="122" t="s">
        <v>681</v>
      </c>
      <c r="H8" s="122" t="s">
        <v>680</v>
      </c>
      <c r="I8" s="122" t="s">
        <v>679</v>
      </c>
      <c r="J8" s="122" t="s">
        <v>678</v>
      </c>
      <c r="K8" s="122" t="s">
        <v>677</v>
      </c>
      <c r="L8" s="121" t="s">
        <v>676</v>
      </c>
      <c r="M8" s="121" t="s">
        <v>675</v>
      </c>
    </row>
    <row r="9" spans="1:13" ht="5.25" customHeight="1" x14ac:dyDescent="0.2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8"/>
      <c r="M9" s="118"/>
    </row>
    <row r="10" spans="1:13" ht="12.75" x14ac:dyDescent="0.2">
      <c r="A10" s="97" t="s">
        <v>670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12.75" x14ac:dyDescent="0.2">
      <c r="A11" s="17" t="s">
        <v>669</v>
      </c>
      <c r="B11" s="65">
        <v>4466248.99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12.75" hidden="1" x14ac:dyDescent="0.2">
      <c r="A12" s="17" t="s">
        <v>668</v>
      </c>
      <c r="B12" s="65">
        <v>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12.75" hidden="1" x14ac:dyDescent="0.2">
      <c r="A13" s="17" t="s">
        <v>667</v>
      </c>
      <c r="B13" s="65">
        <v>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12.75" hidden="1" x14ac:dyDescent="0.2">
      <c r="A14" s="17" t="s">
        <v>666</v>
      </c>
      <c r="B14" s="65">
        <v>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2.75" hidden="1" x14ac:dyDescent="0.2">
      <c r="A15" s="17" t="s">
        <v>665</v>
      </c>
      <c r="B15" s="65">
        <v>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2.75" hidden="1" x14ac:dyDescent="0.2">
      <c r="A16" s="17" t="s">
        <v>275</v>
      </c>
      <c r="B16" s="65">
        <v>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 hidden="1" x14ac:dyDescent="0.2">
      <c r="A17" s="17" t="s">
        <v>664</v>
      </c>
      <c r="B17" s="65">
        <v>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12.75" hidden="1" x14ac:dyDescent="0.2">
      <c r="A18" s="17" t="s">
        <v>663</v>
      </c>
      <c r="B18" s="65">
        <v>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12.75" hidden="1" x14ac:dyDescent="0.2">
      <c r="A19" s="17" t="s">
        <v>662</v>
      </c>
      <c r="B19" s="65">
        <v>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 hidden="1" x14ac:dyDescent="0.2">
      <c r="A20" s="17" t="s">
        <v>661</v>
      </c>
      <c r="B20" s="65">
        <v>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12.75" hidden="1" x14ac:dyDescent="0.2">
      <c r="A21" s="17" t="s">
        <v>660</v>
      </c>
      <c r="B21" s="65">
        <v>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12.75" hidden="1" x14ac:dyDescent="0.2">
      <c r="A22" s="17" t="s">
        <v>659</v>
      </c>
      <c r="B22" s="65">
        <v>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2.75" hidden="1" x14ac:dyDescent="0.2">
      <c r="A23" s="17" t="s">
        <v>658</v>
      </c>
      <c r="B23" s="65">
        <v>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2.75" hidden="1" x14ac:dyDescent="0.2">
      <c r="A24" s="17" t="s">
        <v>657</v>
      </c>
      <c r="B24" s="65">
        <v>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2.75" hidden="1" x14ac:dyDescent="0.2">
      <c r="A25" s="17" t="s">
        <v>639</v>
      </c>
      <c r="B25" s="65">
        <v>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2.75" hidden="1" x14ac:dyDescent="0.2">
      <c r="A26" s="17" t="s">
        <v>656</v>
      </c>
      <c r="B26" s="65">
        <v>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2.75" hidden="1" x14ac:dyDescent="0.2">
      <c r="A27" s="17" t="s">
        <v>655</v>
      </c>
      <c r="B27" s="65">
        <v>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2.75" hidden="1" x14ac:dyDescent="0.2">
      <c r="A28" s="17" t="s">
        <v>654</v>
      </c>
      <c r="B28" s="65">
        <v>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ht="12.75" hidden="1" x14ac:dyDescent="0.2">
      <c r="A29" s="17" t="s">
        <v>653</v>
      </c>
      <c r="B29" s="65">
        <v>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12.75" hidden="1" x14ac:dyDescent="0.2">
      <c r="A30" s="17" t="s">
        <v>652</v>
      </c>
      <c r="B30" s="65">
        <v>0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12.75" hidden="1" x14ac:dyDescent="0.2">
      <c r="A31" s="17" t="s">
        <v>638</v>
      </c>
      <c r="B31" s="65">
        <v>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.75" hidden="1" x14ac:dyDescent="0.2">
      <c r="A32" s="17" t="s">
        <v>651</v>
      </c>
      <c r="B32" s="65">
        <v>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.75" hidden="1" x14ac:dyDescent="0.2">
      <c r="A33" s="17" t="s">
        <v>650</v>
      </c>
      <c r="B33" s="65">
        <v>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.75" hidden="1" x14ac:dyDescent="0.2">
      <c r="A34" s="17" t="s">
        <v>649</v>
      </c>
      <c r="B34" s="65">
        <v>0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2.75" hidden="1" x14ac:dyDescent="0.2">
      <c r="A35" s="17" t="s">
        <v>648</v>
      </c>
      <c r="B35" s="65">
        <v>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3" ht="12.75" hidden="1" x14ac:dyDescent="0.2">
      <c r="A36" s="17" t="s">
        <v>647</v>
      </c>
      <c r="B36" s="65">
        <v>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ht="12.75" hidden="1" x14ac:dyDescent="0.2">
      <c r="A37" s="17" t="s">
        <v>393</v>
      </c>
      <c r="B37" s="65">
        <v>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12.75" hidden="1" x14ac:dyDescent="0.2">
      <c r="A38" s="17" t="s">
        <v>646</v>
      </c>
      <c r="B38" s="65">
        <v>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2.75" hidden="1" x14ac:dyDescent="0.2">
      <c r="A39" s="17" t="s">
        <v>645</v>
      </c>
      <c r="B39" s="65">
        <v>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ht="12.75" hidden="1" x14ac:dyDescent="0.2">
      <c r="A40" s="17" t="s">
        <v>644</v>
      </c>
      <c r="B40" s="65">
        <v>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ht="12.75" hidden="1" x14ac:dyDescent="0.2">
      <c r="A41" s="17" t="s">
        <v>643</v>
      </c>
      <c r="B41" s="65">
        <v>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ht="12.75" hidden="1" x14ac:dyDescent="0.2">
      <c r="A42" s="17" t="s">
        <v>642</v>
      </c>
      <c r="B42" s="65">
        <v>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ht="12.75" hidden="1" x14ac:dyDescent="0.2">
      <c r="A43" s="17" t="s">
        <v>641</v>
      </c>
      <c r="B43" s="65">
        <v>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ht="12.75" hidden="1" x14ac:dyDescent="0.2">
      <c r="A44" s="17" t="s">
        <v>640</v>
      </c>
      <c r="B44" s="65">
        <v>0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ht="12.75" hidden="1" x14ac:dyDescent="0.2">
      <c r="A45" s="17" t="s">
        <v>639</v>
      </c>
      <c r="B45" s="65">
        <v>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ht="12.75" hidden="1" x14ac:dyDescent="0.2">
      <c r="A46" s="17" t="s">
        <v>638</v>
      </c>
      <c r="B46" s="65">
        <v>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ht="12.75" hidden="1" x14ac:dyDescent="0.2">
      <c r="A47" s="17" t="s">
        <v>637</v>
      </c>
      <c r="B47" s="65">
        <v>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ht="12.75" hidden="1" x14ac:dyDescent="0.2">
      <c r="A48" s="17" t="s">
        <v>636</v>
      </c>
      <c r="B48" s="65">
        <v>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ht="12.75" hidden="1" x14ac:dyDescent="0.2">
      <c r="A49" s="17" t="s">
        <v>635</v>
      </c>
      <c r="B49" s="65">
        <v>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ht="12.75" hidden="1" x14ac:dyDescent="0.2">
      <c r="A50" s="17" t="s">
        <v>634</v>
      </c>
      <c r="B50" s="65">
        <v>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hidden="1" x14ac:dyDescent="0.2">
      <c r="A51" s="17" t="s">
        <v>633</v>
      </c>
      <c r="B51" s="65">
        <v>0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2.75" hidden="1" x14ac:dyDescent="0.2">
      <c r="A52" s="17" t="s">
        <v>632</v>
      </c>
      <c r="B52" s="65">
        <v>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ht="12.75" hidden="1" x14ac:dyDescent="0.2">
      <c r="A53" s="17" t="s">
        <v>631</v>
      </c>
      <c r="B53" s="65">
        <v>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2.75" hidden="1" x14ac:dyDescent="0.2">
      <c r="A54" s="17" t="s">
        <v>630</v>
      </c>
      <c r="B54" s="65">
        <v>0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ht="12.75" hidden="1" x14ac:dyDescent="0.2">
      <c r="A55" s="17" t="s">
        <v>629</v>
      </c>
      <c r="B55" s="65">
        <v>0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ht="12.75" hidden="1" x14ac:dyDescent="0.2">
      <c r="A56" s="17" t="s">
        <v>628</v>
      </c>
      <c r="B56" s="65">
        <v>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ht="12.75" hidden="1" x14ac:dyDescent="0.2">
      <c r="A57" s="17" t="s">
        <v>627</v>
      </c>
      <c r="B57" s="65">
        <v>0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12.75" hidden="1" x14ac:dyDescent="0.2">
      <c r="A58" s="17" t="s">
        <v>626</v>
      </c>
      <c r="B58" s="65">
        <v>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1:13" ht="12.75" hidden="1" x14ac:dyDescent="0.2">
      <c r="A59" s="17" t="s">
        <v>625</v>
      </c>
      <c r="B59" s="65">
        <v>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ht="12.75" hidden="1" x14ac:dyDescent="0.2">
      <c r="A60" s="17" t="s">
        <v>624</v>
      </c>
      <c r="B60" s="65">
        <v>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13" ht="12.75" hidden="1" x14ac:dyDescent="0.2">
      <c r="A61" s="17" t="s">
        <v>623</v>
      </c>
      <c r="B61" s="65">
        <v>0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ht="12.75" hidden="1" x14ac:dyDescent="0.2">
      <c r="A62" s="17" t="s">
        <v>622</v>
      </c>
      <c r="B62" s="65">
        <v>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ht="12.75" hidden="1" x14ac:dyDescent="0.2">
      <c r="A63" s="17" t="s">
        <v>621</v>
      </c>
      <c r="B63" s="65">
        <v>0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1:13" ht="12.75" hidden="1" x14ac:dyDescent="0.2">
      <c r="A64" s="17" t="s">
        <v>621</v>
      </c>
      <c r="B64" s="65">
        <v>0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3" ht="12.75" hidden="1" x14ac:dyDescent="0.2">
      <c r="A65" s="17" t="s">
        <v>620</v>
      </c>
      <c r="B65" s="65">
        <v>0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2.75" hidden="1" x14ac:dyDescent="0.2">
      <c r="A66" s="17" t="s">
        <v>619</v>
      </c>
      <c r="B66" s="65">
        <v>0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1:13" ht="12.75" hidden="1" x14ac:dyDescent="0.2">
      <c r="A67" s="17" t="s">
        <v>618</v>
      </c>
      <c r="B67" s="65">
        <v>0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ht="12.75" hidden="1" x14ac:dyDescent="0.2">
      <c r="A68" s="17" t="s">
        <v>617</v>
      </c>
      <c r="B68" s="65">
        <v>0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2.75" hidden="1" x14ac:dyDescent="0.2">
      <c r="A69" s="17" t="s">
        <v>616</v>
      </c>
      <c r="B69" s="65">
        <v>0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 ht="12.75" hidden="1" x14ac:dyDescent="0.2">
      <c r="A70" s="17" t="s">
        <v>615</v>
      </c>
      <c r="B70" s="65">
        <v>0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1:13" ht="12.75" hidden="1" x14ac:dyDescent="0.2">
      <c r="A71" s="17" t="s">
        <v>614</v>
      </c>
      <c r="B71" s="65">
        <v>0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ht="12.75" hidden="1" x14ac:dyDescent="0.2">
      <c r="A72" s="17" t="s">
        <v>613</v>
      </c>
      <c r="B72" s="65">
        <v>0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spans="1:13" ht="12.75" hidden="1" x14ac:dyDescent="0.2">
      <c r="A73" s="17" t="s">
        <v>612</v>
      </c>
      <c r="B73" s="65">
        <v>0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</row>
    <row r="74" spans="1:13" ht="12.75" hidden="1" x14ac:dyDescent="0.2">
      <c r="A74" s="17" t="s">
        <v>611</v>
      </c>
      <c r="B74" s="65">
        <v>0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3" ht="12.75" hidden="1" x14ac:dyDescent="0.2">
      <c r="A75" s="17" t="s">
        <v>610</v>
      </c>
      <c r="B75" s="65">
        <v>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3" ht="12.75" hidden="1" x14ac:dyDescent="0.2">
      <c r="A76" s="17" t="s">
        <v>609</v>
      </c>
      <c r="B76" s="65">
        <v>0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ht="12.75" hidden="1" x14ac:dyDescent="0.2">
      <c r="A77" s="17" t="s">
        <v>608</v>
      </c>
      <c r="B77" s="65">
        <v>0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ht="12.75" hidden="1" x14ac:dyDescent="0.2">
      <c r="A78" s="17" t="s">
        <v>607</v>
      </c>
      <c r="B78" s="65">
        <v>0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3" ht="12.75" hidden="1" x14ac:dyDescent="0.2">
      <c r="A79" s="17" t="s">
        <v>606</v>
      </c>
      <c r="B79" s="65">
        <v>0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 ht="12.75" hidden="1" x14ac:dyDescent="0.2">
      <c r="A80" s="17" t="s">
        <v>605</v>
      </c>
      <c r="B80" s="65">
        <v>0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</row>
    <row r="81" spans="1:13" ht="12.75" hidden="1" x14ac:dyDescent="0.2">
      <c r="A81" s="17" t="s">
        <v>604</v>
      </c>
      <c r="B81" s="65">
        <v>0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1:13" ht="12.75" hidden="1" x14ac:dyDescent="0.2">
      <c r="A82" s="17" t="s">
        <v>604</v>
      </c>
      <c r="B82" s="65">
        <v>0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</row>
    <row r="83" spans="1:13" ht="12.75" hidden="1" x14ac:dyDescent="0.2">
      <c r="A83" s="17" t="s">
        <v>604</v>
      </c>
      <c r="B83" s="65">
        <v>0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</row>
    <row r="84" spans="1:13" ht="12.75" hidden="1" x14ac:dyDescent="0.2">
      <c r="A84" s="17" t="s">
        <v>603</v>
      </c>
      <c r="B84" s="65">
        <v>0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spans="1:13" ht="12.75" hidden="1" x14ac:dyDescent="0.2">
      <c r="A85" s="17" t="s">
        <v>270</v>
      </c>
      <c r="B85" s="65">
        <v>0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</row>
    <row r="86" spans="1:13" ht="12.75" hidden="1" x14ac:dyDescent="0.2">
      <c r="A86" s="17" t="s">
        <v>602</v>
      </c>
      <c r="B86" s="65">
        <v>0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</row>
    <row r="87" spans="1:13" ht="12.75" hidden="1" x14ac:dyDescent="0.2">
      <c r="A87" s="17" t="s">
        <v>601</v>
      </c>
      <c r="B87" s="65">
        <v>0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</row>
    <row r="88" spans="1:13" ht="12.75" hidden="1" x14ac:dyDescent="0.2">
      <c r="A88" s="17" t="s">
        <v>600</v>
      </c>
      <c r="B88" s="65">
        <v>0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</row>
    <row r="89" spans="1:13" ht="12.75" hidden="1" x14ac:dyDescent="0.2">
      <c r="A89" s="17" t="s">
        <v>599</v>
      </c>
      <c r="B89" s="65">
        <v>0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</row>
    <row r="90" spans="1:13" ht="12.75" hidden="1" x14ac:dyDescent="0.2">
      <c r="A90" s="17" t="s">
        <v>598</v>
      </c>
      <c r="B90" s="65">
        <v>0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</row>
    <row r="91" spans="1:13" ht="12.75" hidden="1" x14ac:dyDescent="0.2">
      <c r="A91" s="17" t="s">
        <v>597</v>
      </c>
      <c r="B91" s="65">
        <v>0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</row>
    <row r="92" spans="1:13" ht="12.75" hidden="1" x14ac:dyDescent="0.2">
      <c r="A92" s="17" t="s">
        <v>596</v>
      </c>
      <c r="B92" s="2">
        <v>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 hidden="1" x14ac:dyDescent="0.2">
      <c r="A93" s="17" t="s">
        <v>595</v>
      </c>
      <c r="B93" s="2">
        <v>0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x14ac:dyDescent="0.2">
      <c r="A94" s="17" t="s">
        <v>594</v>
      </c>
      <c r="B94" s="2">
        <v>-763527.9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 hidden="1" x14ac:dyDescent="0.2">
      <c r="A95" s="17" t="s">
        <v>593</v>
      </c>
      <c r="B95" s="2">
        <v>0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 hidden="1" x14ac:dyDescent="0.2">
      <c r="A96" s="17" t="s">
        <v>592</v>
      </c>
      <c r="B96" s="65">
        <v>0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</row>
    <row r="97" spans="1:13" ht="12.75" hidden="1" x14ac:dyDescent="0.2">
      <c r="A97" s="17" t="s">
        <v>591</v>
      </c>
      <c r="B97" s="65">
        <v>0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</row>
    <row r="98" spans="1:13" ht="12.75" hidden="1" x14ac:dyDescent="0.2">
      <c r="A98" s="17" t="s">
        <v>590</v>
      </c>
      <c r="B98" s="65">
        <v>0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</row>
    <row r="99" spans="1:13" ht="12.75" hidden="1" x14ac:dyDescent="0.2">
      <c r="A99" s="17" t="s">
        <v>589</v>
      </c>
      <c r="B99" s="65">
        <v>0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</row>
    <row r="100" spans="1:13" ht="12.75" hidden="1" x14ac:dyDescent="0.2">
      <c r="A100" s="17" t="s">
        <v>588</v>
      </c>
      <c r="B100" s="65">
        <v>0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</row>
    <row r="101" spans="1:13" ht="12.75" hidden="1" x14ac:dyDescent="0.2">
      <c r="A101" s="17" t="s">
        <v>587</v>
      </c>
      <c r="B101" s="65">
        <v>0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1:13" ht="12.75" hidden="1" x14ac:dyDescent="0.2">
      <c r="A102" s="17" t="s">
        <v>586</v>
      </c>
      <c r="B102" s="65">
        <v>0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1:13" ht="12.75" hidden="1" x14ac:dyDescent="0.2">
      <c r="A103" s="17" t="s">
        <v>585</v>
      </c>
      <c r="B103" s="65">
        <v>0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1:13" ht="12.75" hidden="1" x14ac:dyDescent="0.2">
      <c r="A104" s="17" t="s">
        <v>584</v>
      </c>
      <c r="B104" s="65">
        <v>0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</row>
    <row r="105" spans="1:13" ht="12.75" hidden="1" x14ac:dyDescent="0.2">
      <c r="A105" s="17" t="s">
        <v>583</v>
      </c>
      <c r="B105" s="65">
        <v>0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  <row r="106" spans="1:13" ht="12.75" hidden="1" x14ac:dyDescent="0.2">
      <c r="A106" s="17" t="s">
        <v>582</v>
      </c>
      <c r="B106" s="65">
        <v>0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</row>
    <row r="107" spans="1:13" ht="12.75" hidden="1" x14ac:dyDescent="0.2">
      <c r="A107" s="17" t="s">
        <v>581</v>
      </c>
      <c r="B107" s="65">
        <v>0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1:13" ht="12.75" hidden="1" x14ac:dyDescent="0.2">
      <c r="A108" s="17" t="s">
        <v>580</v>
      </c>
      <c r="B108" s="65">
        <v>0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</row>
    <row r="109" spans="1:13" ht="12.75" hidden="1" x14ac:dyDescent="0.2">
      <c r="A109" s="17" t="s">
        <v>579</v>
      </c>
      <c r="B109" s="65">
        <v>0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</row>
    <row r="110" spans="1:13" ht="12.75" hidden="1" x14ac:dyDescent="0.2">
      <c r="A110" s="17" t="s">
        <v>578</v>
      </c>
      <c r="B110" s="65">
        <v>0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</row>
    <row r="111" spans="1:13" ht="12.75" hidden="1" x14ac:dyDescent="0.2">
      <c r="A111" s="17" t="s">
        <v>222</v>
      </c>
      <c r="B111" s="65">
        <v>0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</row>
    <row r="112" spans="1:13" ht="12.75" hidden="1" x14ac:dyDescent="0.2">
      <c r="A112" s="17" t="s">
        <v>577</v>
      </c>
      <c r="B112" s="65">
        <v>0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</row>
    <row r="113" spans="1:13" ht="12.75" hidden="1" x14ac:dyDescent="0.2">
      <c r="A113" s="17" t="s">
        <v>189</v>
      </c>
      <c r="B113" s="65">
        <v>0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</row>
    <row r="114" spans="1:13" ht="12.75" x14ac:dyDescent="0.2">
      <c r="A114" s="17"/>
      <c r="B114" s="76">
        <f>SUM(B11:B113)</f>
        <v>3702721.0900000003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1:13" ht="12.75" hidden="1" x14ac:dyDescent="0.2">
      <c r="A115" s="17" t="s">
        <v>189</v>
      </c>
      <c r="B115" s="65">
        <v>0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</row>
    <row r="116" spans="1:13" ht="12.75" hidden="1" x14ac:dyDescent="0.2">
      <c r="A116" s="17" t="s">
        <v>189</v>
      </c>
      <c r="B116" s="65">
        <v>0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</row>
    <row r="117" spans="1:13" ht="12.75" hidden="1" x14ac:dyDescent="0.2">
      <c r="A117" s="17" t="s">
        <v>189</v>
      </c>
      <c r="B117" s="89">
        <v>0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1:13" ht="12.75" x14ac:dyDescent="0.2">
      <c r="A118" s="17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19" spans="1:13" ht="12.75" x14ac:dyDescent="0.2">
      <c r="A119" s="97" t="s">
        <v>576</v>
      </c>
      <c r="B119" s="96">
        <f>SUM(B114:B117)</f>
        <v>3702721.0900000003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ht="14.25" x14ac:dyDescent="0.2">
      <c r="A120" s="81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</row>
    <row r="121" spans="1:13" ht="12.75" x14ac:dyDescent="0.2">
      <c r="A121" s="80" t="s">
        <v>575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</row>
    <row r="122" spans="1:13" ht="12.75" hidden="1" x14ac:dyDescent="0.2">
      <c r="A122" s="17" t="s">
        <v>574</v>
      </c>
      <c r="B122" s="65">
        <v>0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</row>
    <row r="123" spans="1:13" ht="12.75" hidden="1" x14ac:dyDescent="0.2">
      <c r="A123" s="17" t="s">
        <v>573</v>
      </c>
      <c r="B123" s="65">
        <v>0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</row>
    <row r="124" spans="1:13" ht="12.75" hidden="1" x14ac:dyDescent="0.2">
      <c r="A124" s="17" t="s">
        <v>572</v>
      </c>
      <c r="B124" s="65">
        <v>0</v>
      </c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</row>
    <row r="125" spans="1:13" ht="12.75" hidden="1" x14ac:dyDescent="0.2">
      <c r="A125" s="17" t="s">
        <v>425</v>
      </c>
      <c r="B125" s="65">
        <v>0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</row>
    <row r="126" spans="1:13" ht="12.75" hidden="1" x14ac:dyDescent="0.2">
      <c r="A126" s="17" t="s">
        <v>571</v>
      </c>
      <c r="B126" s="65">
        <v>0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</row>
    <row r="127" spans="1:13" ht="12.75" hidden="1" x14ac:dyDescent="0.2">
      <c r="A127" s="17" t="s">
        <v>400</v>
      </c>
      <c r="B127" s="65">
        <v>0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</row>
    <row r="128" spans="1:13" ht="12.75" hidden="1" x14ac:dyDescent="0.2">
      <c r="A128" s="17" t="s">
        <v>570</v>
      </c>
      <c r="B128" s="65">
        <v>0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</row>
    <row r="129" spans="1:13" ht="12.75" hidden="1" x14ac:dyDescent="0.2">
      <c r="A129" s="17" t="s">
        <v>569</v>
      </c>
      <c r="B129" s="55">
        <v>0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ht="12.75" x14ac:dyDescent="0.2">
      <c r="A130" s="17" t="s">
        <v>568</v>
      </c>
      <c r="B130" s="55">
        <v>286459.58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1:13" ht="12.75" hidden="1" x14ac:dyDescent="0.2">
      <c r="A131" s="17" t="s">
        <v>567</v>
      </c>
      <c r="B131" s="65">
        <v>0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</row>
    <row r="132" spans="1:13" ht="12.75" hidden="1" x14ac:dyDescent="0.2">
      <c r="A132" s="17" t="s">
        <v>566</v>
      </c>
      <c r="B132" s="65">
        <v>0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</row>
    <row r="133" spans="1:13" ht="12.75" hidden="1" x14ac:dyDescent="0.2">
      <c r="A133" s="17" t="s">
        <v>565</v>
      </c>
      <c r="B133" s="65">
        <v>0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</row>
    <row r="134" spans="1:13" ht="12.75" hidden="1" x14ac:dyDescent="0.2">
      <c r="A134" s="17" t="s">
        <v>564</v>
      </c>
      <c r="B134" s="55">
        <v>0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ht="12.75" hidden="1" x14ac:dyDescent="0.2">
      <c r="A135" s="17" t="s">
        <v>563</v>
      </c>
      <c r="B135" s="65">
        <v>0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 ht="12.75" hidden="1" x14ac:dyDescent="0.2">
      <c r="A136" s="17" t="s">
        <v>562</v>
      </c>
      <c r="B136" s="65">
        <v>0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1:13" ht="12.75" hidden="1" x14ac:dyDescent="0.2">
      <c r="A137" s="17" t="s">
        <v>561</v>
      </c>
      <c r="B137" s="65">
        <v>0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1:13" ht="12.75" hidden="1" x14ac:dyDescent="0.2">
      <c r="A138" s="17" t="s">
        <v>560</v>
      </c>
      <c r="B138" s="55">
        <v>0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ht="12.75" hidden="1" x14ac:dyDescent="0.2">
      <c r="A139" s="17" t="s">
        <v>559</v>
      </c>
      <c r="B139" s="55">
        <v>0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1:13" ht="12.75" hidden="1" x14ac:dyDescent="0.2">
      <c r="A140" s="17" t="s">
        <v>558</v>
      </c>
      <c r="B140" s="55">
        <v>0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1:13" ht="12.75" hidden="1" x14ac:dyDescent="0.2">
      <c r="A141" s="17" t="s">
        <v>557</v>
      </c>
      <c r="B141" s="55">
        <v>0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1:13" ht="12.75" hidden="1" x14ac:dyDescent="0.2">
      <c r="A142" s="17" t="s">
        <v>556</v>
      </c>
      <c r="B142" s="65">
        <v>0</v>
      </c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</row>
    <row r="143" spans="1:13" ht="12.75" x14ac:dyDescent="0.2">
      <c r="A143" s="17"/>
      <c r="B143" s="98">
        <f>SUM(B122:B142)</f>
        <v>286459.58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</row>
    <row r="144" spans="1:13" ht="12.75" x14ac:dyDescent="0.2">
      <c r="A144" s="17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1:13" ht="12.75" hidden="1" x14ac:dyDescent="0.2">
      <c r="A145" s="17" t="s">
        <v>403</v>
      </c>
      <c r="B145" s="55">
        <v>0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1:13" ht="12.75" hidden="1" x14ac:dyDescent="0.2">
      <c r="A146" s="17" t="s">
        <v>318</v>
      </c>
      <c r="B146" s="55">
        <v>0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1:13" ht="12.75" hidden="1" x14ac:dyDescent="0.2">
      <c r="A147" s="17" t="s">
        <v>555</v>
      </c>
      <c r="B147" s="55">
        <v>0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1:13" ht="12.75" hidden="1" x14ac:dyDescent="0.2">
      <c r="A148" s="17" t="s">
        <v>423</v>
      </c>
      <c r="B148" s="55">
        <v>0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1:13" ht="12.75" hidden="1" x14ac:dyDescent="0.2">
      <c r="A149" s="17" t="s">
        <v>554</v>
      </c>
      <c r="B149" s="55">
        <v>0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1:13" ht="12.75" hidden="1" x14ac:dyDescent="0.2">
      <c r="A150" s="17" t="s">
        <v>553</v>
      </c>
      <c r="B150" s="55">
        <v>0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1:13" ht="12.75" hidden="1" x14ac:dyDescent="0.2">
      <c r="A151" s="17" t="s">
        <v>552</v>
      </c>
      <c r="B151" s="55">
        <v>0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1:13" ht="12.75" hidden="1" x14ac:dyDescent="0.2">
      <c r="A152" s="17" t="s">
        <v>551</v>
      </c>
      <c r="B152" s="65">
        <v>0</v>
      </c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</row>
    <row r="153" spans="1:13" ht="12.75" hidden="1" x14ac:dyDescent="0.2">
      <c r="A153" s="17" t="s">
        <v>550</v>
      </c>
      <c r="B153" s="65">
        <v>0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1:13" ht="12.75" hidden="1" x14ac:dyDescent="0.2">
      <c r="A154" s="17" t="s">
        <v>549</v>
      </c>
      <c r="B154" s="65">
        <v>0</v>
      </c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</row>
    <row r="155" spans="1:13" ht="12.75" hidden="1" x14ac:dyDescent="0.2">
      <c r="A155" s="17" t="s">
        <v>548</v>
      </c>
      <c r="B155" s="65">
        <v>0</v>
      </c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1:13" ht="12.75" hidden="1" x14ac:dyDescent="0.2">
      <c r="A156" s="17" t="s">
        <v>547</v>
      </c>
      <c r="B156" s="65">
        <v>0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</row>
    <row r="157" spans="1:13" ht="12.75" hidden="1" x14ac:dyDescent="0.2">
      <c r="A157" s="17" t="s">
        <v>546</v>
      </c>
      <c r="B157" s="65">
        <v>0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13" ht="12.75" x14ac:dyDescent="0.2">
      <c r="A158" s="17" t="s">
        <v>545</v>
      </c>
      <c r="B158" s="65">
        <v>-3916.66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</row>
    <row r="159" spans="1:13" ht="12.75" hidden="1" x14ac:dyDescent="0.2">
      <c r="A159" s="17" t="s">
        <v>544</v>
      </c>
      <c r="B159" s="65">
        <v>0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1:13" ht="12.75" hidden="1" x14ac:dyDescent="0.2">
      <c r="A160" s="17" t="s">
        <v>543</v>
      </c>
      <c r="B160" s="65">
        <v>0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</row>
    <row r="161" spans="1:13" ht="12.75" hidden="1" x14ac:dyDescent="0.2">
      <c r="A161" s="17" t="s">
        <v>542</v>
      </c>
      <c r="B161" s="65">
        <v>0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</row>
    <row r="162" spans="1:13" ht="12.75" hidden="1" x14ac:dyDescent="0.2">
      <c r="A162" s="17" t="s">
        <v>542</v>
      </c>
      <c r="B162" s="65">
        <v>0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</row>
    <row r="163" spans="1:13" ht="12.75" x14ac:dyDescent="0.2">
      <c r="A163" s="17"/>
      <c r="B163" s="98">
        <f>SUM(B145:B162)</f>
        <v>-3916.66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</row>
    <row r="164" spans="1:13" ht="12.75" x14ac:dyDescent="0.2">
      <c r="A164" s="17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</row>
    <row r="165" spans="1:13" ht="12.75" x14ac:dyDescent="0.2">
      <c r="A165" s="97" t="s">
        <v>541</v>
      </c>
      <c r="B165" s="94">
        <f>B143+B163</f>
        <v>282542.92000000004</v>
      </c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1:13" ht="14.25" x14ac:dyDescent="0.2">
      <c r="A166" s="81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</row>
    <row r="167" spans="1:13" ht="12.75" hidden="1" x14ac:dyDescent="0.2">
      <c r="A167" s="80" t="s">
        <v>540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hidden="1" x14ac:dyDescent="0.2">
      <c r="A168" s="17" t="s">
        <v>539</v>
      </c>
      <c r="B168" s="65">
        <v>0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1:13" ht="12.75" x14ac:dyDescent="0.2">
      <c r="A169" s="17" t="s">
        <v>407</v>
      </c>
      <c r="B169" s="65">
        <v>49192.43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</row>
    <row r="170" spans="1:13" ht="12.75" hidden="1" x14ac:dyDescent="0.2">
      <c r="A170" s="17" t="s">
        <v>538</v>
      </c>
      <c r="B170" s="65">
        <v>0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</row>
    <row r="171" spans="1:13" ht="12.75" hidden="1" x14ac:dyDescent="0.2">
      <c r="A171" s="17" t="s">
        <v>537</v>
      </c>
      <c r="B171" s="65">
        <v>0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</row>
    <row r="172" spans="1:13" ht="12.75" hidden="1" x14ac:dyDescent="0.2">
      <c r="A172" s="17" t="s">
        <v>536</v>
      </c>
      <c r="B172" s="65">
        <v>0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</row>
    <row r="173" spans="1:13" ht="12.75" hidden="1" x14ac:dyDescent="0.2">
      <c r="A173" s="17" t="s">
        <v>535</v>
      </c>
      <c r="B173" s="65">
        <v>0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</row>
    <row r="174" spans="1:13" ht="12.75" hidden="1" x14ac:dyDescent="0.2">
      <c r="A174" s="17" t="s">
        <v>534</v>
      </c>
      <c r="B174" s="65">
        <v>0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</row>
    <row r="175" spans="1:13" ht="12.75" hidden="1" x14ac:dyDescent="0.2">
      <c r="A175" s="17" t="s">
        <v>534</v>
      </c>
      <c r="B175" s="65">
        <v>0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</row>
    <row r="176" spans="1:13" ht="12.75" hidden="1" x14ac:dyDescent="0.2">
      <c r="A176" s="17" t="s">
        <v>533</v>
      </c>
      <c r="B176" s="65">
        <v>0</v>
      </c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</row>
    <row r="177" spans="1:13" ht="12.75" hidden="1" x14ac:dyDescent="0.2">
      <c r="A177" s="17" t="s">
        <v>532</v>
      </c>
      <c r="B177" s="65">
        <v>0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13" ht="12.75" x14ac:dyDescent="0.2">
      <c r="A178" s="17" t="s">
        <v>531</v>
      </c>
      <c r="B178" s="65">
        <v>-2489.62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</row>
    <row r="179" spans="1:13" ht="12.75" hidden="1" x14ac:dyDescent="0.2">
      <c r="A179" s="17" t="s">
        <v>530</v>
      </c>
      <c r="B179" s="65">
        <v>0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</row>
    <row r="180" spans="1:13" ht="12.75" hidden="1" x14ac:dyDescent="0.2">
      <c r="A180" s="17" t="s">
        <v>529</v>
      </c>
      <c r="B180" s="65">
        <v>0</v>
      </c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</row>
    <row r="181" spans="1:13" ht="12.75" hidden="1" x14ac:dyDescent="0.2">
      <c r="A181" s="17" t="s">
        <v>528</v>
      </c>
      <c r="B181" s="65">
        <v>0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</row>
    <row r="182" spans="1:13" ht="12.75" hidden="1" x14ac:dyDescent="0.2">
      <c r="A182" s="17" t="s">
        <v>527</v>
      </c>
      <c r="B182" s="65">
        <v>0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</row>
    <row r="183" spans="1:13" ht="12.75" hidden="1" x14ac:dyDescent="0.2">
      <c r="A183" s="17" t="s">
        <v>526</v>
      </c>
      <c r="B183" s="65">
        <v>0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ht="12.75" hidden="1" x14ac:dyDescent="0.2">
      <c r="A184" s="17" t="s">
        <v>525</v>
      </c>
      <c r="B184" s="65">
        <v>0</v>
      </c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</row>
    <row r="185" spans="1:13" ht="12.75" hidden="1" x14ac:dyDescent="0.2">
      <c r="A185" s="17" t="s">
        <v>524</v>
      </c>
      <c r="B185" s="65">
        <v>0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</row>
    <row r="186" spans="1:13" ht="12.75" hidden="1" x14ac:dyDescent="0.2">
      <c r="A186" s="17" t="s">
        <v>523</v>
      </c>
      <c r="B186" s="65">
        <v>0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</row>
    <row r="187" spans="1:13" ht="12.75" hidden="1" x14ac:dyDescent="0.2">
      <c r="A187" s="17" t="s">
        <v>522</v>
      </c>
      <c r="B187" s="65">
        <v>0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</row>
    <row r="188" spans="1:13" ht="12.75" hidden="1" x14ac:dyDescent="0.2">
      <c r="A188" s="17" t="s">
        <v>521</v>
      </c>
      <c r="B188" s="65">
        <v>0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</row>
    <row r="189" spans="1:13" ht="12.75" hidden="1" x14ac:dyDescent="0.2">
      <c r="A189" s="17" t="s">
        <v>520</v>
      </c>
      <c r="B189" s="65">
        <v>0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</row>
    <row r="190" spans="1:13" ht="12.75" hidden="1" x14ac:dyDescent="0.2">
      <c r="A190" s="17" t="s">
        <v>519</v>
      </c>
      <c r="B190" s="65">
        <v>0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</row>
    <row r="191" spans="1:13" ht="12.75" hidden="1" x14ac:dyDescent="0.2">
      <c r="A191" s="17" t="s">
        <v>518</v>
      </c>
      <c r="B191" s="65">
        <v>0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3" ht="12.75" hidden="1" x14ac:dyDescent="0.2">
      <c r="A192" s="17" t="s">
        <v>517</v>
      </c>
      <c r="B192" s="65">
        <v>0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</row>
    <row r="193" spans="1:13" ht="12.75" hidden="1" x14ac:dyDescent="0.2">
      <c r="A193" s="17" t="s">
        <v>516</v>
      </c>
      <c r="B193" s="65">
        <v>0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</row>
    <row r="194" spans="1:13" ht="12.75" hidden="1" x14ac:dyDescent="0.2">
      <c r="A194" s="17" t="s">
        <v>515</v>
      </c>
      <c r="B194" s="65">
        <v>0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</row>
    <row r="195" spans="1:13" ht="12.75" hidden="1" x14ac:dyDescent="0.2">
      <c r="A195" s="17" t="s">
        <v>514</v>
      </c>
      <c r="B195" s="55">
        <v>0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</row>
    <row r="196" spans="1:13" ht="12.75" hidden="1" x14ac:dyDescent="0.2">
      <c r="A196" s="17" t="s">
        <v>513</v>
      </c>
      <c r="B196" s="55">
        <v>0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</row>
    <row r="197" spans="1:13" ht="12.75" hidden="1" x14ac:dyDescent="0.2">
      <c r="A197" s="17" t="s">
        <v>512</v>
      </c>
      <c r="B197" s="55">
        <v>0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1:13" ht="12.75" hidden="1" x14ac:dyDescent="0.2">
      <c r="A198" s="17" t="s">
        <v>511</v>
      </c>
      <c r="B198" s="65">
        <v>0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</row>
    <row r="199" spans="1:13" ht="12.75" hidden="1" x14ac:dyDescent="0.2">
      <c r="A199" s="17" t="s">
        <v>510</v>
      </c>
      <c r="B199" s="65">
        <v>0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</row>
    <row r="200" spans="1:13" ht="12.75" hidden="1" x14ac:dyDescent="0.2">
      <c r="A200" s="17" t="s">
        <v>509</v>
      </c>
      <c r="B200" s="65">
        <v>0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</row>
    <row r="201" spans="1:13" ht="12.75" hidden="1" x14ac:dyDescent="0.2">
      <c r="A201" s="17" t="s">
        <v>508</v>
      </c>
      <c r="B201" s="65">
        <v>0</v>
      </c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</row>
    <row r="202" spans="1:13" ht="14.25" x14ac:dyDescent="0.2">
      <c r="A202" s="85"/>
      <c r="B202" s="90">
        <f>SUM(B168:B201)</f>
        <v>46702.81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1:13" ht="12.75" x14ac:dyDescent="0.2">
      <c r="A203" s="80" t="s">
        <v>507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</row>
    <row r="204" spans="1:13" ht="12.75" hidden="1" x14ac:dyDescent="0.2">
      <c r="A204" s="17" t="s">
        <v>506</v>
      </c>
      <c r="B204" s="65">
        <v>0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</row>
    <row r="205" spans="1:13" ht="12.75" hidden="1" x14ac:dyDescent="0.2">
      <c r="A205" s="17" t="s">
        <v>505</v>
      </c>
      <c r="B205" s="65">
        <v>0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</row>
    <row r="206" spans="1:13" ht="12.75" x14ac:dyDescent="0.2">
      <c r="A206" s="17" t="s">
        <v>504</v>
      </c>
      <c r="B206" s="65">
        <v>496.57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</row>
    <row r="207" spans="1:13" ht="12.75" hidden="1" x14ac:dyDescent="0.2">
      <c r="A207" s="17" t="s">
        <v>503</v>
      </c>
      <c r="B207" s="65">
        <v>0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</row>
    <row r="208" spans="1:13" ht="12.75" hidden="1" x14ac:dyDescent="0.2">
      <c r="A208" s="17" t="s">
        <v>502</v>
      </c>
      <c r="B208" s="65">
        <v>0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</row>
    <row r="209" spans="1:13" ht="12.75" hidden="1" x14ac:dyDescent="0.2">
      <c r="A209" s="17" t="s">
        <v>501</v>
      </c>
      <c r="B209" s="65">
        <v>0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</row>
    <row r="210" spans="1:13" ht="12.75" hidden="1" x14ac:dyDescent="0.2">
      <c r="A210" s="17" t="s">
        <v>500</v>
      </c>
      <c r="B210" s="65">
        <v>0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</row>
    <row r="211" spans="1:13" ht="12.75" hidden="1" x14ac:dyDescent="0.2">
      <c r="A211" s="17" t="s">
        <v>499</v>
      </c>
      <c r="B211" s="65">
        <v>0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ht="12.75" hidden="1" x14ac:dyDescent="0.2">
      <c r="A212" s="17" t="s">
        <v>121</v>
      </c>
      <c r="B212" s="65">
        <v>0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</row>
    <row r="213" spans="1:13" ht="12.75" hidden="1" x14ac:dyDescent="0.2">
      <c r="A213" s="17" t="s">
        <v>498</v>
      </c>
      <c r="B213" s="65">
        <v>0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</row>
    <row r="214" spans="1:13" ht="12.75" hidden="1" x14ac:dyDescent="0.2">
      <c r="A214" s="17" t="s">
        <v>497</v>
      </c>
      <c r="B214" s="65">
        <v>0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 ht="12.75" hidden="1" x14ac:dyDescent="0.2">
      <c r="A215" s="17" t="s">
        <v>496</v>
      </c>
      <c r="B215" s="65">
        <v>0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</row>
    <row r="216" spans="1:13" ht="12.75" hidden="1" x14ac:dyDescent="0.2">
      <c r="A216" s="17" t="s">
        <v>495</v>
      </c>
      <c r="B216" s="65">
        <v>0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</row>
    <row r="217" spans="1:13" ht="12.75" hidden="1" x14ac:dyDescent="0.2">
      <c r="A217" s="17" t="s">
        <v>494</v>
      </c>
      <c r="B217" s="65">
        <v>0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</row>
    <row r="218" spans="1:13" ht="12.75" hidden="1" x14ac:dyDescent="0.2">
      <c r="A218" s="17" t="s">
        <v>493</v>
      </c>
      <c r="B218" s="65">
        <v>0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</row>
    <row r="219" spans="1:13" ht="12.75" hidden="1" x14ac:dyDescent="0.2">
      <c r="A219" s="17" t="s">
        <v>443</v>
      </c>
      <c r="B219" s="65">
        <v>0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</row>
    <row r="220" spans="1:13" ht="12.75" hidden="1" x14ac:dyDescent="0.2">
      <c r="A220" s="17" t="s">
        <v>492</v>
      </c>
      <c r="B220" s="65">
        <v>0</v>
      </c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</row>
    <row r="221" spans="1:13" ht="12.75" hidden="1" x14ac:dyDescent="0.2">
      <c r="A221" s="17" t="s">
        <v>491</v>
      </c>
      <c r="B221" s="65">
        <v>0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</row>
    <row r="222" spans="1:13" ht="12.75" hidden="1" x14ac:dyDescent="0.2">
      <c r="A222" s="17" t="s">
        <v>490</v>
      </c>
      <c r="B222" s="65">
        <v>0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</row>
    <row r="223" spans="1:13" ht="12.75" hidden="1" x14ac:dyDescent="0.2">
      <c r="A223" s="17" t="s">
        <v>489</v>
      </c>
      <c r="B223" s="65">
        <v>0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</row>
    <row r="224" spans="1:13" ht="12.75" hidden="1" x14ac:dyDescent="0.2">
      <c r="A224" s="17" t="s">
        <v>488</v>
      </c>
      <c r="B224" s="65">
        <v>0</v>
      </c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</row>
    <row r="225" spans="1:13" ht="12.75" hidden="1" x14ac:dyDescent="0.2">
      <c r="A225" s="17" t="s">
        <v>487</v>
      </c>
      <c r="B225" s="65">
        <v>0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</row>
    <row r="226" spans="1:13" ht="12.75" hidden="1" x14ac:dyDescent="0.2">
      <c r="A226" s="17" t="s">
        <v>486</v>
      </c>
      <c r="B226" s="65">
        <v>0</v>
      </c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</row>
    <row r="227" spans="1:13" ht="12.75" x14ac:dyDescent="0.2">
      <c r="A227" s="17" t="s">
        <v>485</v>
      </c>
      <c r="B227" s="65">
        <v>-482.5</v>
      </c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</row>
    <row r="228" spans="1:13" ht="12.75" hidden="1" x14ac:dyDescent="0.2">
      <c r="A228" s="17" t="s">
        <v>484</v>
      </c>
      <c r="B228" s="65">
        <v>0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</row>
    <row r="229" spans="1:13" ht="12.75" hidden="1" x14ac:dyDescent="0.2">
      <c r="A229" s="17" t="s">
        <v>483</v>
      </c>
      <c r="B229" s="65">
        <v>0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</row>
    <row r="230" spans="1:13" ht="12.75" x14ac:dyDescent="0.2">
      <c r="A230" s="17" t="s">
        <v>482</v>
      </c>
      <c r="B230" s="65">
        <v>-860.44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</row>
    <row r="231" spans="1:13" ht="12.75" x14ac:dyDescent="0.2">
      <c r="A231" s="17" t="s">
        <v>481</v>
      </c>
      <c r="B231" s="65">
        <v>-365.71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</row>
    <row r="232" spans="1:13" ht="12.75" hidden="1" x14ac:dyDescent="0.2">
      <c r="A232" s="17" t="s">
        <v>480</v>
      </c>
      <c r="B232" s="65">
        <v>0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</row>
    <row r="233" spans="1:13" ht="12.75" hidden="1" x14ac:dyDescent="0.2">
      <c r="A233" s="17" t="s">
        <v>479</v>
      </c>
      <c r="B233" s="65">
        <v>0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</row>
    <row r="234" spans="1:13" ht="12.75" hidden="1" x14ac:dyDescent="0.2">
      <c r="A234" s="17" t="s">
        <v>478</v>
      </c>
      <c r="B234" s="65">
        <v>0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</row>
    <row r="235" spans="1:13" ht="12.75" hidden="1" x14ac:dyDescent="0.2">
      <c r="A235" s="17" t="s">
        <v>477</v>
      </c>
      <c r="B235" s="65">
        <v>0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</row>
    <row r="236" spans="1:13" ht="12.75" hidden="1" x14ac:dyDescent="0.2">
      <c r="A236" s="17" t="s">
        <v>476</v>
      </c>
      <c r="B236" s="65">
        <v>0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</row>
    <row r="237" spans="1:13" ht="12.75" hidden="1" x14ac:dyDescent="0.2">
      <c r="A237" s="17" t="s">
        <v>475</v>
      </c>
      <c r="B237" s="65">
        <v>0</v>
      </c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</row>
    <row r="238" spans="1:13" ht="12.75" hidden="1" x14ac:dyDescent="0.2">
      <c r="A238" s="17" t="s">
        <v>474</v>
      </c>
      <c r="B238" s="65">
        <v>0</v>
      </c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</row>
    <row r="239" spans="1:13" ht="12.75" x14ac:dyDescent="0.2">
      <c r="A239" s="17" t="s">
        <v>473</v>
      </c>
      <c r="B239" s="65">
        <v>-26601.52</v>
      </c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</row>
    <row r="240" spans="1:13" ht="12.75" hidden="1" x14ac:dyDescent="0.2">
      <c r="A240" s="17" t="s">
        <v>472</v>
      </c>
      <c r="B240" s="65">
        <v>0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</row>
    <row r="241" spans="1:13" ht="12.75" hidden="1" x14ac:dyDescent="0.2">
      <c r="A241" s="17" t="s">
        <v>471</v>
      </c>
      <c r="B241" s="65">
        <v>0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</row>
    <row r="242" spans="1:13" ht="12.75" hidden="1" x14ac:dyDescent="0.2">
      <c r="A242" s="17" t="s">
        <v>470</v>
      </c>
      <c r="B242" s="65">
        <v>0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</row>
    <row r="243" spans="1:13" ht="12.75" hidden="1" x14ac:dyDescent="0.2">
      <c r="A243" s="17" t="s">
        <v>469</v>
      </c>
      <c r="B243" s="65">
        <v>0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</row>
    <row r="244" spans="1:13" ht="12.75" hidden="1" x14ac:dyDescent="0.2">
      <c r="A244" s="17" t="s">
        <v>468</v>
      </c>
      <c r="B244" s="65">
        <v>0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</row>
    <row r="245" spans="1:13" ht="12.75" x14ac:dyDescent="0.2">
      <c r="A245" s="17" t="s">
        <v>467</v>
      </c>
      <c r="B245" s="65">
        <v>-7333.33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</row>
    <row r="246" spans="1:13" ht="12.75" hidden="1" x14ac:dyDescent="0.2">
      <c r="A246" s="17" t="s">
        <v>466</v>
      </c>
      <c r="B246" s="65">
        <v>0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</row>
    <row r="247" spans="1:13" ht="12.75" x14ac:dyDescent="0.2">
      <c r="A247" s="17" t="s">
        <v>465</v>
      </c>
      <c r="B247" s="65">
        <v>-762.6</v>
      </c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</row>
    <row r="248" spans="1:13" ht="12.75" hidden="1" x14ac:dyDescent="0.2">
      <c r="A248" s="17" t="s">
        <v>464</v>
      </c>
      <c r="B248" s="65">
        <v>0</v>
      </c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</row>
    <row r="249" spans="1:13" ht="12.75" x14ac:dyDescent="0.2">
      <c r="A249" s="17" t="s">
        <v>463</v>
      </c>
      <c r="B249" s="65">
        <v>-37916.67</v>
      </c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</row>
    <row r="250" spans="1:13" ht="12.75" hidden="1" x14ac:dyDescent="0.2">
      <c r="A250" s="17" t="s">
        <v>462</v>
      </c>
      <c r="B250" s="65">
        <v>0</v>
      </c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</row>
    <row r="251" spans="1:13" ht="12.75" x14ac:dyDescent="0.2">
      <c r="A251" s="17" t="s">
        <v>461</v>
      </c>
      <c r="B251" s="65">
        <v>-2500</v>
      </c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</row>
    <row r="252" spans="1:13" ht="12.75" hidden="1" x14ac:dyDescent="0.2">
      <c r="A252" s="17" t="s">
        <v>460</v>
      </c>
      <c r="B252" s="65">
        <v>0</v>
      </c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</row>
    <row r="253" spans="1:13" ht="12.75" hidden="1" x14ac:dyDescent="0.2">
      <c r="A253" s="17" t="s">
        <v>459</v>
      </c>
      <c r="B253" s="65">
        <v>0</v>
      </c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</row>
    <row r="254" spans="1:13" ht="12.75" hidden="1" x14ac:dyDescent="0.2">
      <c r="A254" s="17" t="s">
        <v>458</v>
      </c>
      <c r="B254" s="65">
        <v>0</v>
      </c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</row>
    <row r="255" spans="1:13" ht="12.75" hidden="1" x14ac:dyDescent="0.2">
      <c r="A255" s="17" t="s">
        <v>457</v>
      </c>
      <c r="B255" s="65">
        <v>0</v>
      </c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</row>
    <row r="256" spans="1:13" ht="12.75" hidden="1" x14ac:dyDescent="0.2">
      <c r="A256" s="17" t="s">
        <v>456</v>
      </c>
      <c r="B256" s="65">
        <v>0</v>
      </c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</row>
    <row r="257" spans="1:13" ht="12.75" hidden="1" x14ac:dyDescent="0.2">
      <c r="A257" s="17" t="s">
        <v>455</v>
      </c>
      <c r="B257" s="65">
        <v>0</v>
      </c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</row>
    <row r="258" spans="1:13" ht="12.75" hidden="1" x14ac:dyDescent="0.2">
      <c r="A258" s="17" t="s">
        <v>454</v>
      </c>
      <c r="B258" s="65">
        <v>0</v>
      </c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</row>
    <row r="259" spans="1:13" ht="12.75" x14ac:dyDescent="0.2">
      <c r="A259" s="17" t="s">
        <v>453</v>
      </c>
      <c r="B259" s="65">
        <v>-491577.58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</row>
    <row r="260" spans="1:13" ht="12.75" hidden="1" x14ac:dyDescent="0.2">
      <c r="A260" s="17" t="s">
        <v>452</v>
      </c>
      <c r="B260" s="65">
        <v>0</v>
      </c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</row>
    <row r="261" spans="1:13" ht="12.75" hidden="1" x14ac:dyDescent="0.2">
      <c r="A261" s="17" t="s">
        <v>451</v>
      </c>
      <c r="B261" s="65">
        <v>0</v>
      </c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</row>
    <row r="262" spans="1:13" ht="12.75" hidden="1" x14ac:dyDescent="0.2">
      <c r="A262" s="17" t="s">
        <v>450</v>
      </c>
      <c r="B262" s="65">
        <v>0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</row>
    <row r="263" spans="1:13" ht="12.75" hidden="1" x14ac:dyDescent="0.2">
      <c r="A263" s="17" t="s">
        <v>449</v>
      </c>
      <c r="B263" s="65">
        <v>0</v>
      </c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</row>
    <row r="264" spans="1:13" ht="12.75" x14ac:dyDescent="0.2">
      <c r="A264" s="17" t="s">
        <v>448</v>
      </c>
      <c r="B264" s="65">
        <v>-25409.66</v>
      </c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</row>
    <row r="265" spans="1:13" ht="12.75" hidden="1" x14ac:dyDescent="0.2">
      <c r="A265" s="17" t="s">
        <v>447</v>
      </c>
      <c r="B265" s="65">
        <v>0</v>
      </c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</row>
    <row r="266" spans="1:13" ht="12.75" x14ac:dyDescent="0.2">
      <c r="A266" s="17" t="s">
        <v>446</v>
      </c>
      <c r="B266" s="65">
        <v>-4009.85</v>
      </c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</row>
    <row r="267" spans="1:13" ht="12.75" hidden="1" x14ac:dyDescent="0.2">
      <c r="A267" s="17" t="s">
        <v>445</v>
      </c>
      <c r="B267" s="65">
        <v>0</v>
      </c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</row>
    <row r="268" spans="1:13" ht="12.75" hidden="1" x14ac:dyDescent="0.2">
      <c r="A268" s="17" t="s">
        <v>444</v>
      </c>
      <c r="B268" s="65">
        <v>0</v>
      </c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</row>
    <row r="269" spans="1:13" ht="12.75" hidden="1" x14ac:dyDescent="0.2">
      <c r="A269" s="17" t="s">
        <v>443</v>
      </c>
      <c r="B269" s="65">
        <v>0</v>
      </c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</row>
    <row r="270" spans="1:13" ht="12.75" hidden="1" x14ac:dyDescent="0.2">
      <c r="A270" s="17" t="s">
        <v>442</v>
      </c>
      <c r="B270" s="65">
        <v>0</v>
      </c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</row>
    <row r="271" spans="1:13" ht="12.75" hidden="1" x14ac:dyDescent="0.2">
      <c r="A271" s="17" t="s">
        <v>441</v>
      </c>
      <c r="B271" s="65">
        <v>0</v>
      </c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</row>
    <row r="272" spans="1:13" ht="12.75" hidden="1" x14ac:dyDescent="0.2">
      <c r="A272" s="17" t="s">
        <v>440</v>
      </c>
      <c r="B272" s="65">
        <v>0</v>
      </c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</row>
    <row r="273" spans="1:13" ht="12.75" hidden="1" x14ac:dyDescent="0.2">
      <c r="A273" s="17" t="s">
        <v>439</v>
      </c>
      <c r="B273" s="65">
        <v>0</v>
      </c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</row>
    <row r="274" spans="1:13" ht="12.75" hidden="1" x14ac:dyDescent="0.2">
      <c r="A274" s="17" t="s">
        <v>438</v>
      </c>
      <c r="B274" s="65">
        <v>0</v>
      </c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</row>
    <row r="275" spans="1:13" ht="12.75" hidden="1" x14ac:dyDescent="0.2">
      <c r="A275" s="17" t="s">
        <v>437</v>
      </c>
      <c r="B275" s="65">
        <v>0</v>
      </c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</row>
    <row r="276" spans="1:13" ht="12.75" hidden="1" x14ac:dyDescent="0.2">
      <c r="A276" s="17" t="s">
        <v>436</v>
      </c>
      <c r="B276" s="65">
        <v>0</v>
      </c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</row>
    <row r="277" spans="1:13" ht="12.75" x14ac:dyDescent="0.2">
      <c r="A277" s="17"/>
      <c r="B277" s="76">
        <f>SUM(B204:B276)</f>
        <v>-597323.29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</row>
    <row r="278" spans="1:13" ht="12.75" x14ac:dyDescent="0.2">
      <c r="A278" s="17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</row>
    <row r="279" spans="1:13" ht="12.75" x14ac:dyDescent="0.2">
      <c r="A279" s="80" t="s">
        <v>435</v>
      </c>
      <c r="B279" s="89">
        <f>+B277+B202+B165+B119</f>
        <v>3434643.5300000003</v>
      </c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</row>
    <row r="280" spans="1:13" ht="12.75" x14ac:dyDescent="0.2">
      <c r="A280" s="17"/>
      <c r="B280" s="65">
        <v>0</v>
      </c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</row>
    <row r="281" spans="1:13" ht="12.75" hidden="1" x14ac:dyDescent="0.2">
      <c r="A281" s="17" t="s">
        <v>434</v>
      </c>
      <c r="B281" s="65">
        <v>0</v>
      </c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</row>
    <row r="282" spans="1:13" ht="12.75" hidden="1" x14ac:dyDescent="0.2">
      <c r="A282" s="17" t="s">
        <v>433</v>
      </c>
      <c r="B282" s="65">
        <v>0</v>
      </c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</row>
    <row r="283" spans="1:13" ht="12.75" x14ac:dyDescent="0.2">
      <c r="A283" s="17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</row>
    <row r="284" spans="1:13" ht="13.5" thickBot="1" x14ac:dyDescent="0.25">
      <c r="A284" s="80" t="s">
        <v>432</v>
      </c>
      <c r="B284" s="88">
        <f>B279+B281+B282</f>
        <v>3434643.5300000003</v>
      </c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</row>
    <row r="285" spans="1:13" ht="13.5" thickTop="1" x14ac:dyDescent="0.2">
      <c r="A285" s="80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</row>
    <row r="286" spans="1:13" ht="13.5" thickBot="1" x14ac:dyDescent="0.25">
      <c r="A286" s="80" t="s">
        <v>369</v>
      </c>
      <c r="B286" s="87">
        <v>5329358</v>
      </c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</row>
    <row r="287" spans="1:13" ht="15" thickTop="1" x14ac:dyDescent="0.2">
      <c r="A287" s="8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</row>
    <row r="288" spans="1:13" ht="13.5" thickBot="1" x14ac:dyDescent="0.25">
      <c r="A288" s="80" t="s">
        <v>431</v>
      </c>
      <c r="B288" s="64">
        <f>IFERROR(+B284/B286,0)</f>
        <v>0.64447603820197485</v>
      </c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5" thickTop="1" x14ac:dyDescent="0.2">
      <c r="A289" s="8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</row>
    <row r="290" spans="1:13" ht="12.75" x14ac:dyDescent="0.2">
      <c r="A290" s="80" t="s">
        <v>430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</row>
    <row r="291" spans="1:13" ht="12.75" hidden="1" x14ac:dyDescent="0.2">
      <c r="A291" s="17" t="s">
        <v>429</v>
      </c>
      <c r="B291" s="65">
        <v>0</v>
      </c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</row>
    <row r="292" spans="1:13" ht="12.75" hidden="1" x14ac:dyDescent="0.2">
      <c r="A292" s="17" t="s">
        <v>266</v>
      </c>
      <c r="B292" s="65">
        <v>0</v>
      </c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</row>
    <row r="293" spans="1:13" ht="12.75" hidden="1" x14ac:dyDescent="0.2">
      <c r="A293" s="17" t="s">
        <v>393</v>
      </c>
      <c r="B293" s="65">
        <v>0</v>
      </c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</row>
    <row r="294" spans="1:13" ht="12.75" hidden="1" x14ac:dyDescent="0.2">
      <c r="A294" s="17" t="s">
        <v>428</v>
      </c>
      <c r="B294" s="65">
        <v>0</v>
      </c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</row>
    <row r="295" spans="1:13" ht="12.75" hidden="1" x14ac:dyDescent="0.2">
      <c r="A295" s="17" t="s">
        <v>427</v>
      </c>
      <c r="B295" s="65">
        <v>0</v>
      </c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</row>
    <row r="296" spans="1:13" ht="12.75" x14ac:dyDescent="0.2">
      <c r="A296" s="17" t="s">
        <v>426</v>
      </c>
      <c r="B296" s="65">
        <v>3916.6600000000035</v>
      </c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</row>
    <row r="297" spans="1:13" ht="12.75" hidden="1" x14ac:dyDescent="0.2">
      <c r="A297" s="17" t="s">
        <v>425</v>
      </c>
      <c r="B297" s="65">
        <v>0</v>
      </c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</row>
    <row r="298" spans="1:13" ht="12.75" hidden="1" x14ac:dyDescent="0.2">
      <c r="A298" s="17" t="s">
        <v>424</v>
      </c>
      <c r="B298" s="65">
        <v>0</v>
      </c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</row>
    <row r="299" spans="1:13" ht="12.75" hidden="1" x14ac:dyDescent="0.2">
      <c r="A299" s="17" t="s">
        <v>423</v>
      </c>
      <c r="B299" s="65">
        <v>0</v>
      </c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</row>
    <row r="300" spans="1:13" ht="12.75" hidden="1" x14ac:dyDescent="0.2">
      <c r="A300" s="17" t="s">
        <v>422</v>
      </c>
      <c r="B300" s="65">
        <v>0</v>
      </c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</row>
    <row r="301" spans="1:13" ht="12.75" hidden="1" x14ac:dyDescent="0.2">
      <c r="A301" s="17" t="s">
        <v>222</v>
      </c>
      <c r="B301" s="65">
        <v>0</v>
      </c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</row>
    <row r="302" spans="1:13" ht="12.75" hidden="1" x14ac:dyDescent="0.2">
      <c r="A302" s="17" t="s">
        <v>421</v>
      </c>
      <c r="B302" s="65">
        <v>0</v>
      </c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1:13" ht="12.75" hidden="1" x14ac:dyDescent="0.2">
      <c r="A303" s="17" t="s">
        <v>420</v>
      </c>
      <c r="B303" s="65">
        <v>0</v>
      </c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</row>
    <row r="304" spans="1:13" ht="12.75" hidden="1" x14ac:dyDescent="0.2">
      <c r="A304" s="17" t="s">
        <v>419</v>
      </c>
      <c r="B304" s="65">
        <v>0</v>
      </c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</row>
    <row r="305" spans="1:13" ht="12.75" x14ac:dyDescent="0.2">
      <c r="A305" s="17" t="s">
        <v>418</v>
      </c>
      <c r="B305" s="65">
        <v>7333.3300000000017</v>
      </c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</row>
    <row r="306" spans="1:13" ht="12.75" x14ac:dyDescent="0.2">
      <c r="A306" s="17" t="s">
        <v>417</v>
      </c>
      <c r="B306" s="65">
        <v>5416.67</v>
      </c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</row>
    <row r="307" spans="1:13" ht="12.75" hidden="1" x14ac:dyDescent="0.2">
      <c r="A307" s="17" t="s">
        <v>416</v>
      </c>
      <c r="B307" s="65">
        <v>0</v>
      </c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</row>
    <row r="308" spans="1:13" ht="12.75" hidden="1" x14ac:dyDescent="0.2">
      <c r="A308" s="17" t="s">
        <v>415</v>
      </c>
      <c r="B308" s="65">
        <v>0</v>
      </c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</row>
    <row r="309" spans="1:13" ht="12.75" hidden="1" x14ac:dyDescent="0.2">
      <c r="A309" s="17" t="s">
        <v>414</v>
      </c>
      <c r="B309" s="65">
        <v>0</v>
      </c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</row>
    <row r="310" spans="1:13" ht="12.75" hidden="1" x14ac:dyDescent="0.2">
      <c r="A310" s="17" t="s">
        <v>413</v>
      </c>
      <c r="B310" s="65">
        <v>0</v>
      </c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</row>
    <row r="311" spans="1:13" ht="12.75" hidden="1" x14ac:dyDescent="0.2">
      <c r="A311" s="17" t="s">
        <v>412</v>
      </c>
      <c r="B311" s="65">
        <v>0</v>
      </c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</row>
    <row r="312" spans="1:13" ht="12.75" hidden="1" x14ac:dyDescent="0.2">
      <c r="A312" s="17" t="s">
        <v>411</v>
      </c>
      <c r="B312" s="65">
        <v>0</v>
      </c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</row>
    <row r="313" spans="1:13" ht="12.75" hidden="1" x14ac:dyDescent="0.2">
      <c r="A313" s="17" t="s">
        <v>410</v>
      </c>
      <c r="B313" s="65">
        <v>0</v>
      </c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</row>
    <row r="314" spans="1:13" ht="12.75" hidden="1" x14ac:dyDescent="0.2">
      <c r="A314" s="17" t="s">
        <v>409</v>
      </c>
      <c r="B314" s="65">
        <v>0</v>
      </c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</row>
    <row r="315" spans="1:13" ht="12.75" hidden="1" x14ac:dyDescent="0.2">
      <c r="A315" s="17" t="s">
        <v>408</v>
      </c>
      <c r="B315" s="65">
        <v>0</v>
      </c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</row>
    <row r="316" spans="1:13" ht="12.75" hidden="1" x14ac:dyDescent="0.2">
      <c r="A316" s="17" t="s">
        <v>407</v>
      </c>
      <c r="B316" s="65">
        <v>0</v>
      </c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</row>
    <row r="317" spans="1:13" ht="12.75" hidden="1" x14ac:dyDescent="0.2">
      <c r="A317" s="17" t="s">
        <v>406</v>
      </c>
      <c r="B317" s="65">
        <v>0</v>
      </c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</row>
    <row r="318" spans="1:13" ht="12.75" hidden="1" x14ac:dyDescent="0.2">
      <c r="A318" s="17" t="s">
        <v>275</v>
      </c>
      <c r="B318" s="65">
        <v>0</v>
      </c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</row>
    <row r="319" spans="1:13" ht="12.75" hidden="1" x14ac:dyDescent="0.2">
      <c r="A319" s="17" t="s">
        <v>405</v>
      </c>
      <c r="B319" s="2">
        <v>0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hidden="1" x14ac:dyDescent="0.2">
      <c r="A320" s="17" t="s">
        <v>404</v>
      </c>
      <c r="B320" s="65">
        <v>0</v>
      </c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</row>
    <row r="321" spans="1:13" ht="12.75" hidden="1" x14ac:dyDescent="0.2">
      <c r="A321" s="17" t="s">
        <v>403</v>
      </c>
      <c r="B321" s="65">
        <v>0</v>
      </c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</row>
    <row r="322" spans="1:13" ht="12.75" hidden="1" x14ac:dyDescent="0.2">
      <c r="A322" s="17" t="s">
        <v>402</v>
      </c>
      <c r="B322" s="65">
        <v>0</v>
      </c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</row>
    <row r="323" spans="1:13" ht="12.75" hidden="1" x14ac:dyDescent="0.2">
      <c r="A323" s="17" t="s">
        <v>391</v>
      </c>
      <c r="B323" s="65">
        <v>0</v>
      </c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</row>
    <row r="324" spans="1:13" ht="12.75" hidden="1" x14ac:dyDescent="0.2">
      <c r="A324" s="17" t="s">
        <v>401</v>
      </c>
      <c r="B324" s="65">
        <v>0</v>
      </c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</row>
    <row r="325" spans="1:13" ht="12.75" hidden="1" x14ac:dyDescent="0.2">
      <c r="A325" s="17" t="s">
        <v>97</v>
      </c>
      <c r="B325" s="65">
        <v>0</v>
      </c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</row>
    <row r="326" spans="1:13" ht="12.75" hidden="1" x14ac:dyDescent="0.2">
      <c r="A326" s="17" t="s">
        <v>400</v>
      </c>
      <c r="B326" s="65">
        <v>0</v>
      </c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</row>
    <row r="327" spans="1:13" ht="12.75" hidden="1" x14ac:dyDescent="0.2">
      <c r="A327" s="17" t="s">
        <v>399</v>
      </c>
      <c r="B327" s="65">
        <v>0</v>
      </c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</row>
    <row r="328" spans="1:13" ht="12.75" hidden="1" x14ac:dyDescent="0.2">
      <c r="A328" s="17" t="s">
        <v>28</v>
      </c>
      <c r="B328" s="65">
        <v>0</v>
      </c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</row>
    <row r="329" spans="1:13" ht="12.75" hidden="1" x14ac:dyDescent="0.2">
      <c r="A329" s="17" t="s">
        <v>398</v>
      </c>
      <c r="B329" s="65">
        <v>0</v>
      </c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</row>
    <row r="330" spans="1:13" ht="12.75" hidden="1" x14ac:dyDescent="0.2">
      <c r="A330" s="17" t="s">
        <v>397</v>
      </c>
      <c r="B330" s="65">
        <v>0</v>
      </c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</row>
    <row r="331" spans="1:13" ht="12.75" hidden="1" x14ac:dyDescent="0.2">
      <c r="A331" s="17" t="s">
        <v>396</v>
      </c>
      <c r="B331" s="65">
        <v>0</v>
      </c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</row>
    <row r="332" spans="1:13" ht="12.75" hidden="1" x14ac:dyDescent="0.2">
      <c r="A332" s="17" t="s">
        <v>395</v>
      </c>
      <c r="B332" s="65">
        <v>0</v>
      </c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</row>
    <row r="333" spans="1:13" s="117" customFormat="1" ht="12.75" hidden="1" x14ac:dyDescent="0.2">
      <c r="A333" s="17" t="s">
        <v>395</v>
      </c>
      <c r="B333" s="65">
        <v>0</v>
      </c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</row>
    <row r="334" spans="1:13" ht="12.75" hidden="1" x14ac:dyDescent="0.2">
      <c r="A334" s="17" t="s">
        <v>395</v>
      </c>
      <c r="B334" s="65">
        <v>0</v>
      </c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</row>
    <row r="335" spans="1:13" ht="12.75" hidden="1" x14ac:dyDescent="0.2">
      <c r="A335" s="17" t="s">
        <v>395</v>
      </c>
      <c r="B335" s="65">
        <v>0</v>
      </c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</row>
    <row r="336" spans="1:13" ht="14.25" x14ac:dyDescent="0.2">
      <c r="A336" s="81"/>
      <c r="B336" s="76">
        <f>SUM(B291:B335)</f>
        <v>16666.660000000003</v>
      </c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</row>
    <row r="337" spans="1:16" ht="12.75" x14ac:dyDescent="0.2">
      <c r="A337" s="80" t="s">
        <v>394</v>
      </c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</row>
    <row r="338" spans="1:16" ht="12.75" hidden="1" x14ac:dyDescent="0.2">
      <c r="A338" s="17" t="s">
        <v>84</v>
      </c>
      <c r="B338" s="65">
        <v>0</v>
      </c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</row>
    <row r="339" spans="1:16" ht="12.75" hidden="1" x14ac:dyDescent="0.2">
      <c r="A339" s="17" t="s">
        <v>379</v>
      </c>
      <c r="B339" s="65">
        <v>0</v>
      </c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</row>
    <row r="340" spans="1:16" ht="12.75" hidden="1" x14ac:dyDescent="0.2">
      <c r="A340" s="17" t="s">
        <v>393</v>
      </c>
      <c r="B340" s="65">
        <v>0</v>
      </c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</row>
    <row r="341" spans="1:16" ht="12.75" hidden="1" x14ac:dyDescent="0.2">
      <c r="A341" s="17" t="s">
        <v>387</v>
      </c>
      <c r="B341" s="65">
        <v>0</v>
      </c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</row>
    <row r="342" spans="1:16" ht="12.75" hidden="1" x14ac:dyDescent="0.2">
      <c r="A342" s="17" t="s">
        <v>392</v>
      </c>
      <c r="B342" s="65">
        <v>0</v>
      </c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</row>
    <row r="343" spans="1:16" ht="12.75" hidden="1" x14ac:dyDescent="0.2">
      <c r="A343" s="17" t="s">
        <v>391</v>
      </c>
      <c r="B343" s="65">
        <v>0</v>
      </c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</row>
    <row r="344" spans="1:16" ht="12.75" hidden="1" x14ac:dyDescent="0.2">
      <c r="A344" s="17" t="s">
        <v>390</v>
      </c>
      <c r="B344" s="65">
        <v>0</v>
      </c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</row>
    <row r="345" spans="1:16" ht="12.75" hidden="1" x14ac:dyDescent="0.2">
      <c r="A345" s="17" t="s">
        <v>389</v>
      </c>
      <c r="B345" s="65">
        <v>0</v>
      </c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</row>
    <row r="346" spans="1:16" ht="12.75" hidden="1" x14ac:dyDescent="0.2">
      <c r="A346" s="17" t="s">
        <v>388</v>
      </c>
      <c r="B346" s="65">
        <v>0</v>
      </c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</row>
    <row r="347" spans="1:16" ht="12.75" hidden="1" x14ac:dyDescent="0.2">
      <c r="A347" s="17" t="s">
        <v>387</v>
      </c>
      <c r="B347" s="65">
        <v>0</v>
      </c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</row>
    <row r="348" spans="1:16" ht="12.75" hidden="1" x14ac:dyDescent="0.2">
      <c r="A348" s="17" t="s">
        <v>386</v>
      </c>
      <c r="B348" s="65">
        <v>0</v>
      </c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</row>
    <row r="349" spans="1:16" ht="12.75" hidden="1" x14ac:dyDescent="0.2">
      <c r="A349" s="17" t="s">
        <v>385</v>
      </c>
      <c r="B349" s="65">
        <v>0</v>
      </c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</row>
    <row r="350" spans="1:16" ht="12.75" x14ac:dyDescent="0.2">
      <c r="A350" s="17" t="s">
        <v>384</v>
      </c>
      <c r="B350" s="65">
        <v>12119.820000000007</v>
      </c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</row>
    <row r="351" spans="1:16" ht="12.75" hidden="1" x14ac:dyDescent="0.2">
      <c r="A351" s="17" t="s">
        <v>383</v>
      </c>
      <c r="B351" s="65">
        <v>0</v>
      </c>
      <c r="C351" s="65">
        <v>0</v>
      </c>
      <c r="D351" s="65">
        <v>0</v>
      </c>
      <c r="E351" s="65">
        <v>0</v>
      </c>
      <c r="F351" s="65">
        <v>0</v>
      </c>
      <c r="G351" s="65">
        <v>0</v>
      </c>
      <c r="H351" s="65">
        <v>0</v>
      </c>
      <c r="I351" s="65">
        <v>0</v>
      </c>
      <c r="J351" s="65">
        <v>0</v>
      </c>
      <c r="K351" s="65">
        <v>0</v>
      </c>
      <c r="L351" s="65">
        <v>0</v>
      </c>
      <c r="M351" s="65">
        <v>0</v>
      </c>
    </row>
    <row r="352" spans="1:16" ht="12.75" hidden="1" x14ac:dyDescent="0.2">
      <c r="A352" s="17" t="s">
        <v>382</v>
      </c>
      <c r="B352" s="65">
        <v>0</v>
      </c>
      <c r="C352" s="65">
        <v>0</v>
      </c>
      <c r="D352" s="65">
        <v>0</v>
      </c>
      <c r="E352" s="65">
        <v>0</v>
      </c>
      <c r="F352" s="65">
        <v>0</v>
      </c>
      <c r="G352" s="65">
        <v>0</v>
      </c>
      <c r="H352" s="65">
        <v>0</v>
      </c>
      <c r="I352" s="65">
        <v>0</v>
      </c>
      <c r="J352" s="65">
        <v>0</v>
      </c>
      <c r="K352" s="65">
        <v>0</v>
      </c>
      <c r="L352" s="65">
        <v>0</v>
      </c>
      <c r="M352" s="65">
        <v>0</v>
      </c>
      <c r="N352" s="113"/>
      <c r="O352" s="113"/>
      <c r="P352" s="116"/>
    </row>
    <row r="353" spans="1:16" ht="12.75" hidden="1" x14ac:dyDescent="0.2">
      <c r="A353" s="17" t="s">
        <v>381</v>
      </c>
      <c r="B353" s="65">
        <v>0</v>
      </c>
      <c r="C353" s="65">
        <v>0</v>
      </c>
      <c r="D353" s="65">
        <v>0</v>
      </c>
      <c r="E353" s="65">
        <v>0</v>
      </c>
      <c r="F353" s="65">
        <v>0</v>
      </c>
      <c r="G353" s="65">
        <v>0</v>
      </c>
      <c r="H353" s="65">
        <v>0</v>
      </c>
      <c r="I353" s="65">
        <v>0</v>
      </c>
      <c r="J353" s="65">
        <v>0</v>
      </c>
      <c r="K353" s="65">
        <v>0</v>
      </c>
      <c r="L353" s="65">
        <v>0</v>
      </c>
      <c r="M353" s="65">
        <v>0</v>
      </c>
      <c r="N353" s="113"/>
      <c r="O353" s="113"/>
      <c r="P353" s="116"/>
    </row>
    <row r="354" spans="1:16" ht="12.75" hidden="1" x14ac:dyDescent="0.2">
      <c r="A354" s="17" t="s">
        <v>380</v>
      </c>
      <c r="B354" s="65">
        <v>0</v>
      </c>
      <c r="C354" s="65">
        <v>0</v>
      </c>
      <c r="D354" s="65">
        <v>0</v>
      </c>
      <c r="E354" s="65">
        <v>0</v>
      </c>
      <c r="F354" s="65">
        <v>0</v>
      </c>
      <c r="G354" s="65">
        <v>0</v>
      </c>
      <c r="H354" s="65">
        <v>0</v>
      </c>
      <c r="I354" s="65">
        <v>0</v>
      </c>
      <c r="J354" s="65">
        <v>0</v>
      </c>
      <c r="K354" s="65">
        <v>0</v>
      </c>
      <c r="L354" s="65">
        <v>0</v>
      </c>
      <c r="M354" s="65">
        <v>0</v>
      </c>
      <c r="N354" s="113"/>
      <c r="O354" s="113"/>
      <c r="P354" s="14"/>
    </row>
    <row r="355" spans="1:16" ht="12.75" hidden="1" x14ac:dyDescent="0.2">
      <c r="A355" s="17" t="s">
        <v>379</v>
      </c>
      <c r="B355" s="65">
        <v>0</v>
      </c>
      <c r="C355" s="65">
        <v>0</v>
      </c>
      <c r="D355" s="65">
        <v>0</v>
      </c>
      <c r="E355" s="65">
        <v>0</v>
      </c>
      <c r="F355" s="65">
        <v>0</v>
      </c>
      <c r="G355" s="65">
        <v>0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113"/>
      <c r="O355" s="113"/>
      <c r="P355" s="115"/>
    </row>
    <row r="356" spans="1:16" ht="14.25" hidden="1" x14ac:dyDescent="0.2">
      <c r="A356" s="17" t="s">
        <v>378</v>
      </c>
      <c r="B356" s="65">
        <v>0</v>
      </c>
      <c r="C356" s="65">
        <v>0</v>
      </c>
      <c r="D356" s="65">
        <v>0</v>
      </c>
      <c r="E356" s="65">
        <v>0</v>
      </c>
      <c r="F356" s="65">
        <v>0</v>
      </c>
      <c r="G356" s="65">
        <v>0</v>
      </c>
      <c r="H356" s="65">
        <v>0</v>
      </c>
      <c r="I356" s="65">
        <v>0</v>
      </c>
      <c r="J356" s="65">
        <v>0</v>
      </c>
      <c r="K356" s="65">
        <v>0</v>
      </c>
      <c r="L356" s="65">
        <v>0</v>
      </c>
      <c r="M356" s="65">
        <v>0</v>
      </c>
      <c r="N356" s="55"/>
      <c r="O356" s="55"/>
      <c r="P356" s="114"/>
    </row>
    <row r="357" spans="1:16" ht="12.75" hidden="1" x14ac:dyDescent="0.2">
      <c r="A357" s="17" t="s">
        <v>377</v>
      </c>
      <c r="B357" s="65">
        <v>0</v>
      </c>
      <c r="C357" s="65">
        <v>0</v>
      </c>
      <c r="D357" s="65">
        <v>0</v>
      </c>
      <c r="E357" s="65">
        <v>0</v>
      </c>
      <c r="F357" s="65">
        <v>0</v>
      </c>
      <c r="G357" s="65">
        <v>0</v>
      </c>
      <c r="H357" s="65">
        <v>0</v>
      </c>
      <c r="I357" s="65">
        <v>0</v>
      </c>
      <c r="J357" s="65">
        <v>0</v>
      </c>
      <c r="K357" s="65">
        <v>0</v>
      </c>
      <c r="L357" s="65">
        <v>0</v>
      </c>
      <c r="M357" s="65">
        <v>0</v>
      </c>
      <c r="N357" s="55"/>
      <c r="O357" s="55"/>
    </row>
    <row r="358" spans="1:16" ht="12.75" hidden="1" x14ac:dyDescent="0.2">
      <c r="A358" s="17" t="s">
        <v>376</v>
      </c>
      <c r="B358" s="65">
        <v>0</v>
      </c>
      <c r="C358" s="65">
        <v>0</v>
      </c>
      <c r="D358" s="65">
        <v>0</v>
      </c>
      <c r="E358" s="65">
        <v>0</v>
      </c>
      <c r="F358" s="65">
        <v>0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  <c r="N358" s="55"/>
      <c r="O358" s="55"/>
      <c r="P358" s="55"/>
    </row>
    <row r="359" spans="1:16" ht="12.75" hidden="1" x14ac:dyDescent="0.2">
      <c r="A359" s="77" t="s">
        <v>375</v>
      </c>
      <c r="B359" s="65">
        <v>0</v>
      </c>
      <c r="C359" s="65">
        <v>0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  <c r="I359" s="65">
        <v>0</v>
      </c>
      <c r="J359" s="65">
        <v>0</v>
      </c>
      <c r="K359" s="65">
        <v>0</v>
      </c>
      <c r="L359" s="65">
        <v>0</v>
      </c>
      <c r="M359" s="65">
        <v>0</v>
      </c>
      <c r="N359" s="55"/>
      <c r="O359" s="55"/>
      <c r="P359" s="55"/>
    </row>
    <row r="360" spans="1:16" ht="12.75" hidden="1" x14ac:dyDescent="0.2">
      <c r="A360" s="77" t="s">
        <v>374</v>
      </c>
      <c r="B360" s="65">
        <v>0</v>
      </c>
      <c r="C360" s="65">
        <v>0</v>
      </c>
      <c r="D360" s="65">
        <v>0</v>
      </c>
      <c r="E360" s="65">
        <v>0</v>
      </c>
      <c r="F360" s="65">
        <v>0</v>
      </c>
      <c r="G360" s="65">
        <v>0</v>
      </c>
      <c r="H360" s="65">
        <v>0</v>
      </c>
      <c r="I360" s="65">
        <v>0</v>
      </c>
      <c r="J360" s="65">
        <v>0</v>
      </c>
      <c r="K360" s="65">
        <v>0</v>
      </c>
      <c r="L360" s="65">
        <v>0</v>
      </c>
      <c r="M360" s="65">
        <v>0</v>
      </c>
      <c r="N360" s="55"/>
      <c r="O360" s="55"/>
      <c r="P360" s="55"/>
    </row>
    <row r="361" spans="1:16" ht="12.75" hidden="1" x14ac:dyDescent="0.2">
      <c r="A361" s="17" t="s">
        <v>373</v>
      </c>
      <c r="B361" s="65">
        <v>0</v>
      </c>
      <c r="C361" s="65">
        <v>0</v>
      </c>
      <c r="D361" s="65">
        <v>0</v>
      </c>
      <c r="E361" s="65">
        <v>0</v>
      </c>
      <c r="F361" s="65">
        <v>0</v>
      </c>
      <c r="G361" s="65">
        <v>0</v>
      </c>
      <c r="H361" s="65">
        <v>0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55"/>
      <c r="O361" s="55"/>
      <c r="P361" s="55"/>
    </row>
    <row r="362" spans="1:16" ht="12.75" hidden="1" x14ac:dyDescent="0.2">
      <c r="A362" s="77" t="s">
        <v>266</v>
      </c>
      <c r="B362" s="55">
        <v>0</v>
      </c>
      <c r="C362" s="55">
        <v>0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/>
      <c r="O362" s="55"/>
      <c r="P362" s="55"/>
    </row>
    <row r="363" spans="1:16" ht="12.75" hidden="1" x14ac:dyDescent="0.2">
      <c r="A363" s="77" t="s">
        <v>372</v>
      </c>
      <c r="B363" s="55">
        <v>0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112"/>
      <c r="O363" s="112"/>
      <c r="P363" s="113"/>
    </row>
    <row r="364" spans="1:16" ht="12.75" hidden="1" x14ac:dyDescent="0.2">
      <c r="A364" s="77" t="s">
        <v>236</v>
      </c>
      <c r="B364" s="55">
        <v>0</v>
      </c>
      <c r="C364" s="55">
        <v>0</v>
      </c>
      <c r="D364" s="55">
        <v>0</v>
      </c>
      <c r="E364" s="55">
        <v>0</v>
      </c>
      <c r="F364" s="55">
        <v>0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112"/>
      <c r="O364" s="112"/>
      <c r="P364" s="113"/>
    </row>
    <row r="365" spans="1:16" ht="12.75" hidden="1" x14ac:dyDescent="0.2">
      <c r="A365" s="77" t="s">
        <v>371</v>
      </c>
      <c r="B365" s="55">
        <v>0</v>
      </c>
      <c r="C365" s="55">
        <f>SUM(C351:C364)</f>
        <v>0</v>
      </c>
      <c r="D365" s="55">
        <f>SUM(D351:D364)</f>
        <v>0</v>
      </c>
      <c r="E365" s="55">
        <f>SUM(E351:E364)</f>
        <v>0</v>
      </c>
      <c r="F365" s="55">
        <f>SUM(F351:F364)</f>
        <v>0</v>
      </c>
      <c r="G365" s="55">
        <f>SUM(G351:G364)</f>
        <v>0</v>
      </c>
      <c r="H365" s="55">
        <f>SUM(H351:H364)</f>
        <v>0</v>
      </c>
      <c r="I365" s="55">
        <f>SUM(I351:I364)</f>
        <v>0</v>
      </c>
      <c r="J365" s="55">
        <f>SUM(J351:J364)</f>
        <v>0</v>
      </c>
      <c r="K365" s="55">
        <f>SUM(K351:K364)</f>
        <v>0</v>
      </c>
      <c r="L365" s="55">
        <f>SUM(L351:L364)</f>
        <v>0</v>
      </c>
      <c r="M365" s="55">
        <f>SUM(M351:M364)</f>
        <v>0</v>
      </c>
      <c r="N365" s="112"/>
      <c r="O365" s="112"/>
      <c r="P365" s="113"/>
    </row>
    <row r="366" spans="1:16" ht="14.25" x14ac:dyDescent="0.2">
      <c r="A366" s="60"/>
      <c r="B366" s="76">
        <f>SUM(B338:B365)</f>
        <v>12119.820000000007</v>
      </c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65"/>
      <c r="O366" s="112"/>
      <c r="P366" s="113"/>
    </row>
    <row r="367" spans="1:16" ht="14.25" x14ac:dyDescent="0.2">
      <c r="A367" s="7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112"/>
      <c r="O367" s="112"/>
      <c r="P367" s="113"/>
    </row>
    <row r="368" spans="1:16" ht="13.5" thickBot="1" x14ac:dyDescent="0.25">
      <c r="A368" s="73" t="s">
        <v>370</v>
      </c>
      <c r="B368" s="72">
        <f>+B366+B336+B284</f>
        <v>3463430.0100000002</v>
      </c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112"/>
      <c r="O368" s="112"/>
      <c r="P368" s="113"/>
    </row>
    <row r="369" spans="1:16" ht="13.5" thickTop="1" x14ac:dyDescent="0.2">
      <c r="A369" s="52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112"/>
      <c r="O369" s="112"/>
      <c r="P369" s="113"/>
    </row>
    <row r="370" spans="1:16" ht="12.75" x14ac:dyDescent="0.2">
      <c r="A370" s="52" t="s">
        <v>369</v>
      </c>
      <c r="B370" s="69">
        <f>B286</f>
        <v>5329358</v>
      </c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112"/>
      <c r="O370" s="112"/>
      <c r="P370" s="112"/>
    </row>
    <row r="371" spans="1:16" ht="12.75" x14ac:dyDescent="0.2">
      <c r="A371" s="68"/>
      <c r="B371" s="65"/>
      <c r="C371" s="65">
        <f>IFERROR(+C367/C369,0)</f>
        <v>0</v>
      </c>
      <c r="D371" s="65">
        <f>IFERROR(+D367/D369,0)</f>
        <v>0</v>
      </c>
      <c r="E371" s="65">
        <f>IFERROR(+E367/E369,0)</f>
        <v>0</v>
      </c>
      <c r="F371" s="65">
        <f>IFERROR(+F367/F369,0)</f>
        <v>0</v>
      </c>
      <c r="G371" s="65">
        <f>IFERROR(+G367/G369,0)</f>
        <v>0</v>
      </c>
      <c r="H371" s="65">
        <f>IFERROR(+H367/H369,0)</f>
        <v>0</v>
      </c>
      <c r="I371" s="65">
        <f>IFERROR(+I367/I369,0)</f>
        <v>0</v>
      </c>
      <c r="J371" s="65">
        <f>IFERROR(+J367/J369,0)</f>
        <v>0</v>
      </c>
      <c r="K371" s="65">
        <f>IFERROR(+K367/K369,0)</f>
        <v>0</v>
      </c>
      <c r="L371" s="65">
        <f>IFERROR(+L367/L369,0)</f>
        <v>0</v>
      </c>
      <c r="M371" s="65">
        <f>IFERROR(+M367/M369,0)</f>
        <v>0</v>
      </c>
      <c r="N371" s="112"/>
      <c r="O371" s="112"/>
      <c r="P371" s="112"/>
    </row>
    <row r="372" spans="1:16" ht="13.5" thickBot="1" x14ac:dyDescent="0.25">
      <c r="A372" s="67" t="s">
        <v>368</v>
      </c>
      <c r="B372" s="64">
        <f>IFERROR(+B368/B370,0)</f>
        <v>0.64987752933843068</v>
      </c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6" ht="15" thickTop="1" x14ac:dyDescent="0.2">
      <c r="A373" s="60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</row>
    <row r="374" spans="1:16" ht="14.25" x14ac:dyDescent="0.2">
      <c r="A374" s="60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</row>
    <row r="375" spans="1:16" ht="12.75" x14ac:dyDescent="0.2">
      <c r="A375" s="52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</row>
    <row r="376" spans="1:16" ht="12.75" x14ac:dyDescent="0.2">
      <c r="A376" s="52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</row>
    <row r="377" spans="1:16" ht="12.75" x14ac:dyDescent="0.2">
      <c r="A377" s="52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</row>
    <row r="378" spans="1:16" ht="12.75" x14ac:dyDescent="0.2">
      <c r="A378" s="52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</row>
    <row r="379" spans="1:16" ht="12.75" x14ac:dyDescent="0.2">
      <c r="A379" s="52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</row>
    <row r="380" spans="1:16" ht="12.75" x14ac:dyDescent="0.2">
      <c r="A380" s="52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</row>
    <row r="381" spans="1:16" ht="12.75" x14ac:dyDescent="0.2">
      <c r="A381" s="52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</row>
    <row r="382" spans="1:16" ht="12.75" x14ac:dyDescent="0.2">
      <c r="A382" s="52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</row>
    <row r="383" spans="1:16" ht="12.75" x14ac:dyDescent="0.2">
      <c r="A383" s="52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</row>
    <row r="384" spans="1:16" ht="12.75" x14ac:dyDescent="0.2">
      <c r="A384" s="52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</row>
    <row r="385" spans="1:13" ht="12.75" x14ac:dyDescent="0.2">
      <c r="A385" s="52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</row>
    <row r="386" spans="1:13" ht="12.75" x14ac:dyDescent="0.2">
      <c r="A386" s="52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</row>
    <row r="387" spans="1:13" ht="12.75" x14ac:dyDescent="0.2">
      <c r="A387" s="52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1:13" ht="12.75" x14ac:dyDescent="0.2">
      <c r="A388" s="52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</row>
    <row r="389" spans="1:13" ht="12.75" x14ac:dyDescent="0.2">
      <c r="A389" s="52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</row>
    <row r="390" spans="1:13" ht="12.75" x14ac:dyDescent="0.2">
      <c r="A390" s="52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</row>
    <row r="391" spans="1:13" ht="12.75" x14ac:dyDescent="0.2">
      <c r="A391" s="52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</row>
    <row r="392" spans="1:13" ht="12.75" x14ac:dyDescent="0.2">
      <c r="A392" s="52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</row>
    <row r="393" spans="1:13" ht="12.75" x14ac:dyDescent="0.2">
      <c r="A393" s="52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</row>
    <row r="394" spans="1:13" ht="12.75" x14ac:dyDescent="0.2">
      <c r="A394" s="52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</row>
    <row r="395" spans="1:13" ht="12.75" x14ac:dyDescent="0.2">
      <c r="A395" s="52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</row>
    <row r="396" spans="1:13" ht="12.75" x14ac:dyDescent="0.2">
      <c r="A396" s="52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 x14ac:dyDescent="0.2">
      <c r="A397" s="52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2.75" x14ac:dyDescent="0.2">
      <c r="A398" s="52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</row>
    <row r="399" spans="1:13" ht="12.75" x14ac:dyDescent="0.2">
      <c r="A399" s="52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</row>
    <row r="400" spans="1:13" ht="12.75" x14ac:dyDescent="0.2">
      <c r="A400" s="52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</row>
    <row r="401" spans="1:13" ht="12.75" x14ac:dyDescent="0.2">
      <c r="A401" s="52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</row>
    <row r="402" spans="1:13" ht="12.75" x14ac:dyDescent="0.2">
      <c r="A402" s="52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</row>
    <row r="403" spans="1:13" ht="12.75" x14ac:dyDescent="0.2">
      <c r="A403" s="52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</row>
    <row r="404" spans="1:13" ht="12.75" x14ac:dyDescent="0.2">
      <c r="A404" s="52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</row>
    <row r="405" spans="1:13" ht="12.75" x14ac:dyDescent="0.2">
      <c r="A405" s="52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</row>
    <row r="406" spans="1:13" ht="12.75" x14ac:dyDescent="0.2">
      <c r="A406" s="52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</row>
    <row r="407" spans="1:13" ht="12.75" x14ac:dyDescent="0.2">
      <c r="A407" s="52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</row>
    <row r="408" spans="1:13" ht="12.75" x14ac:dyDescent="0.2">
      <c r="A408" s="52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</row>
    <row r="409" spans="1:13" ht="12.75" x14ac:dyDescent="0.2">
      <c r="A409" s="52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</row>
    <row r="410" spans="1:13" ht="12.75" x14ac:dyDescent="0.2">
      <c r="A410" s="52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</row>
    <row r="411" spans="1:13" ht="12.75" x14ac:dyDescent="0.2">
      <c r="A411" s="52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</row>
    <row r="412" spans="1:13" ht="12.75" x14ac:dyDescent="0.2">
      <c r="A412" s="52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2.75" x14ac:dyDescent="0.2">
      <c r="A413" s="52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</row>
    <row r="414" spans="1:13" ht="12.75" x14ac:dyDescent="0.2">
      <c r="A414" s="52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</row>
    <row r="415" spans="1:13" ht="12.75" x14ac:dyDescent="0.2">
      <c r="A415" s="52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</row>
    <row r="416" spans="1:13" ht="12.75" x14ac:dyDescent="0.2">
      <c r="A416" s="52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</row>
    <row r="417" spans="1:13" ht="12.75" x14ac:dyDescent="0.2">
      <c r="A417" s="52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</row>
    <row r="418" spans="1:13" ht="12.75" x14ac:dyDescent="0.2">
      <c r="A418" s="52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</row>
    <row r="419" spans="1:13" ht="12.75" x14ac:dyDescent="0.2">
      <c r="A419" s="52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</row>
    <row r="420" spans="1:13" ht="12.75" x14ac:dyDescent="0.2">
      <c r="A420" s="52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</row>
    <row r="421" spans="1:13" ht="12.75" x14ac:dyDescent="0.2">
      <c r="A421" s="52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</row>
    <row r="422" spans="1:13" ht="12.75" x14ac:dyDescent="0.2">
      <c r="A422" s="52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</row>
    <row r="423" spans="1:13" ht="12.75" x14ac:dyDescent="0.2">
      <c r="A423" s="52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</row>
    <row r="424" spans="1:13" ht="12.75" x14ac:dyDescent="0.2">
      <c r="A424" s="52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</row>
    <row r="425" spans="1:13" ht="12.75" x14ac:dyDescent="0.2">
      <c r="A425" s="52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</row>
    <row r="426" spans="1:13" ht="12.75" x14ac:dyDescent="0.2">
      <c r="A426" s="52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</row>
    <row r="427" spans="1:13" ht="12.75" x14ac:dyDescent="0.2">
      <c r="A427" s="52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</row>
    <row r="428" spans="1:13" ht="12.75" x14ac:dyDescent="0.2">
      <c r="A428" s="52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</row>
    <row r="429" spans="1:13" ht="12.75" x14ac:dyDescent="0.2">
      <c r="A429" s="52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</row>
    <row r="430" spans="1:13" ht="12.75" x14ac:dyDescent="0.2">
      <c r="A430" s="52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</row>
    <row r="431" spans="1:13" ht="12.75" x14ac:dyDescent="0.2">
      <c r="A431" s="52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</row>
    <row r="432" spans="1:13" ht="12.75" x14ac:dyDescent="0.2">
      <c r="A432" s="52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</row>
    <row r="433" spans="1:13" ht="12.75" x14ac:dyDescent="0.2">
      <c r="A433" s="52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</row>
    <row r="434" spans="1:13" ht="12.75" x14ac:dyDescent="0.2">
      <c r="A434" s="52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</row>
    <row r="435" spans="1:13" ht="12.75" x14ac:dyDescent="0.2">
      <c r="A435" s="52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</row>
    <row r="436" spans="1:13" ht="12.75" x14ac:dyDescent="0.2">
      <c r="A436" s="52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</row>
    <row r="437" spans="1:13" ht="12.75" x14ac:dyDescent="0.2">
      <c r="A437" s="52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</row>
    <row r="438" spans="1:13" ht="12.75" x14ac:dyDescent="0.2">
      <c r="A438" s="52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</row>
    <row r="439" spans="1:13" ht="12.75" x14ac:dyDescent="0.2">
      <c r="A439" s="52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</row>
    <row r="440" spans="1:13" ht="12.75" x14ac:dyDescent="0.2">
      <c r="A440" s="52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</row>
    <row r="441" spans="1:13" ht="12.75" x14ac:dyDescent="0.2">
      <c r="A441" s="52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</row>
    <row r="442" spans="1:13" ht="12.75" x14ac:dyDescent="0.2">
      <c r="A442" s="52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</row>
    <row r="443" spans="1:13" ht="12.75" x14ac:dyDescent="0.2">
      <c r="A443" s="52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</row>
    <row r="444" spans="1:13" ht="12.75" x14ac:dyDescent="0.2">
      <c r="A444" s="52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</row>
    <row r="445" spans="1:13" ht="12.75" x14ac:dyDescent="0.2">
      <c r="A445" s="52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</row>
    <row r="446" spans="1:13" ht="12.75" x14ac:dyDescent="0.2">
      <c r="A446" s="52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</row>
    <row r="447" spans="1:13" ht="12.75" x14ac:dyDescent="0.2">
      <c r="A447" s="52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</row>
    <row r="448" spans="1:13" ht="12.75" x14ac:dyDescent="0.2">
      <c r="A448" s="52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</row>
    <row r="449" spans="1:13" ht="12.75" x14ac:dyDescent="0.2">
      <c r="A449" s="52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</row>
    <row r="450" spans="1:13" ht="12.75" x14ac:dyDescent="0.2">
      <c r="A450" s="52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</row>
    <row r="451" spans="1:13" ht="12.75" x14ac:dyDescent="0.2">
      <c r="A451" s="52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</row>
    <row r="452" spans="1:13" ht="12.75" x14ac:dyDescent="0.2">
      <c r="A452" s="52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</row>
    <row r="453" spans="1:13" ht="12.75" x14ac:dyDescent="0.2">
      <c r="A453" s="52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</row>
    <row r="454" spans="1:13" ht="12.75" x14ac:dyDescent="0.2">
      <c r="A454" s="52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</row>
    <row r="455" spans="1:13" ht="12.75" x14ac:dyDescent="0.2">
      <c r="A455" s="52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</row>
    <row r="456" spans="1:13" ht="12.75" x14ac:dyDescent="0.2">
      <c r="A456" s="52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</row>
    <row r="457" spans="1:13" ht="12.75" x14ac:dyDescent="0.2">
      <c r="A457" s="52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</row>
    <row r="458" spans="1:13" ht="12.75" x14ac:dyDescent="0.2">
      <c r="A458" s="52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</row>
    <row r="459" spans="1:13" ht="12.75" x14ac:dyDescent="0.2">
      <c r="A459" s="52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</row>
    <row r="460" spans="1:13" ht="12.75" x14ac:dyDescent="0.2">
      <c r="A460" s="52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</row>
    <row r="461" spans="1:13" ht="12.75" x14ac:dyDescent="0.2">
      <c r="A461" s="52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</row>
    <row r="462" spans="1:13" ht="12.75" x14ac:dyDescent="0.2">
      <c r="A462" s="52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</row>
    <row r="463" spans="1:13" ht="12.75" x14ac:dyDescent="0.2">
      <c r="A463" s="52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</row>
    <row r="464" spans="1:13" ht="12.75" x14ac:dyDescent="0.2">
      <c r="A464" s="52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</row>
    <row r="465" spans="1:13" ht="12.75" x14ac:dyDescent="0.2">
      <c r="A465" s="52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</row>
    <row r="466" spans="1:13" ht="12.75" x14ac:dyDescent="0.2">
      <c r="A466" s="52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</row>
    <row r="467" spans="1:13" ht="12.75" x14ac:dyDescent="0.2">
      <c r="A467" s="52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</row>
    <row r="468" spans="1:13" ht="12.75" x14ac:dyDescent="0.2">
      <c r="A468" s="52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</row>
    <row r="469" spans="1:13" ht="12.75" x14ac:dyDescent="0.2">
      <c r="A469" s="52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</row>
    <row r="470" spans="1:13" ht="12.75" x14ac:dyDescent="0.2">
      <c r="A470" s="52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</row>
    <row r="471" spans="1:13" ht="12.75" x14ac:dyDescent="0.2">
      <c r="A471" s="52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</row>
    <row r="472" spans="1:13" ht="12.75" x14ac:dyDescent="0.2">
      <c r="A472" s="52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</row>
    <row r="473" spans="1:13" ht="12.75" x14ac:dyDescent="0.2">
      <c r="A473" s="52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</row>
    <row r="474" spans="1:13" ht="12.75" x14ac:dyDescent="0.2">
      <c r="A474" s="52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</row>
    <row r="475" spans="1:13" ht="12.75" x14ac:dyDescent="0.2">
      <c r="A475" s="52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</row>
    <row r="476" spans="1:13" ht="12.75" x14ac:dyDescent="0.2">
      <c r="A476" s="52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</row>
    <row r="477" spans="1:13" ht="12.75" x14ac:dyDescent="0.2">
      <c r="A477" s="52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</row>
    <row r="478" spans="1:13" ht="12.75" x14ac:dyDescent="0.2">
      <c r="A478" s="52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</row>
    <row r="479" spans="1:13" ht="12.75" x14ac:dyDescent="0.2">
      <c r="A479" s="52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</row>
    <row r="480" spans="1:13" ht="12.75" x14ac:dyDescent="0.2">
      <c r="A480" s="52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</row>
    <row r="481" spans="1:13" ht="12.75" x14ac:dyDescent="0.2">
      <c r="A481" s="52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</row>
    <row r="482" spans="1:13" ht="12.75" x14ac:dyDescent="0.2">
      <c r="A482" s="52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</row>
    <row r="483" spans="1:13" ht="12.75" x14ac:dyDescent="0.2">
      <c r="A483" s="52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</row>
    <row r="484" spans="1:13" ht="12.75" x14ac:dyDescent="0.2">
      <c r="A484" s="52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</row>
    <row r="485" spans="1:13" ht="12.75" x14ac:dyDescent="0.2">
      <c r="A485" s="52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</row>
    <row r="486" spans="1:13" ht="12.75" x14ac:dyDescent="0.2">
      <c r="A486" s="52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</row>
    <row r="487" spans="1:13" ht="12.75" x14ac:dyDescent="0.2">
      <c r="A487" s="52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</row>
    <row r="488" spans="1:13" ht="12.75" x14ac:dyDescent="0.2">
      <c r="A488" s="52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</row>
    <row r="489" spans="1:13" ht="12.75" x14ac:dyDescent="0.2">
      <c r="A489" s="52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</row>
    <row r="490" spans="1:13" ht="12.75" x14ac:dyDescent="0.2">
      <c r="A490" s="52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</row>
    <row r="491" spans="1:13" ht="12.75" x14ac:dyDescent="0.2">
      <c r="A491" s="52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</row>
    <row r="492" spans="1:13" ht="12.75" x14ac:dyDescent="0.2">
      <c r="A492" s="52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</row>
    <row r="493" spans="1:13" ht="12.75" x14ac:dyDescent="0.2">
      <c r="A493" s="52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</row>
    <row r="494" spans="1:13" ht="12.75" x14ac:dyDescent="0.2">
      <c r="A494" s="52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</row>
    <row r="495" spans="1:13" ht="12.75" x14ac:dyDescent="0.2">
      <c r="A495" s="52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</row>
    <row r="496" spans="1:13" ht="12.75" x14ac:dyDescent="0.2">
      <c r="A496" s="52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</row>
    <row r="497" spans="1:13" ht="12.75" x14ac:dyDescent="0.2">
      <c r="A497" s="52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</row>
    <row r="498" spans="1:13" ht="12.75" x14ac:dyDescent="0.2">
      <c r="A498" s="52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</row>
    <row r="499" spans="1:13" ht="12.75" x14ac:dyDescent="0.2">
      <c r="A499" s="52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</row>
    <row r="500" spans="1:13" ht="12.75" x14ac:dyDescent="0.2">
      <c r="A500" s="52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</row>
    <row r="501" spans="1:13" ht="12.75" x14ac:dyDescent="0.2">
      <c r="A501" s="52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</row>
    <row r="502" spans="1:13" ht="12.75" x14ac:dyDescent="0.2">
      <c r="A502" s="52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</row>
    <row r="503" spans="1:13" ht="12.75" x14ac:dyDescent="0.2">
      <c r="A503" s="52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</row>
    <row r="504" spans="1:13" ht="12.75" x14ac:dyDescent="0.2">
      <c r="A504" s="52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</row>
    <row r="505" spans="1:13" ht="12.75" x14ac:dyDescent="0.2">
      <c r="A505" s="52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</row>
    <row r="506" spans="1:13" ht="12.75" x14ac:dyDescent="0.2">
      <c r="A506" s="52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</row>
    <row r="507" spans="1:13" ht="12.75" x14ac:dyDescent="0.2">
      <c r="A507" s="52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</row>
    <row r="508" spans="1:13" ht="12.75" x14ac:dyDescent="0.2">
      <c r="A508" s="52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</row>
    <row r="509" spans="1:13" ht="12.75" x14ac:dyDescent="0.2">
      <c r="A509" s="52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</row>
    <row r="510" spans="1:13" ht="12.75" x14ac:dyDescent="0.2">
      <c r="A510" s="52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</row>
    <row r="511" spans="1:13" ht="12.75" x14ac:dyDescent="0.2">
      <c r="A511" s="52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</row>
    <row r="512" spans="1:13" ht="12.75" x14ac:dyDescent="0.2">
      <c r="A512" s="52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</row>
    <row r="513" spans="1:13" ht="12.75" x14ac:dyDescent="0.2">
      <c r="A513" s="52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</row>
    <row r="514" spans="1:13" ht="12.75" x14ac:dyDescent="0.2">
      <c r="A514" s="52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</row>
    <row r="515" spans="1:13" ht="12.75" x14ac:dyDescent="0.2">
      <c r="A515" s="52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</row>
    <row r="516" spans="1:13" ht="12.75" x14ac:dyDescent="0.2">
      <c r="A516" s="52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</row>
    <row r="517" spans="1:13" ht="12.75" x14ac:dyDescent="0.2">
      <c r="A517" s="52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</row>
    <row r="518" spans="1:13" ht="12.75" x14ac:dyDescent="0.2">
      <c r="A518" s="52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</row>
    <row r="519" spans="1:13" ht="12.75" x14ac:dyDescent="0.2">
      <c r="A519" s="52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</row>
    <row r="520" spans="1:13" ht="12.75" x14ac:dyDescent="0.2">
      <c r="A520" s="52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</row>
    <row r="521" spans="1:13" ht="12.75" x14ac:dyDescent="0.2">
      <c r="A521" s="52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</row>
    <row r="522" spans="1:13" ht="12.75" x14ac:dyDescent="0.2">
      <c r="A522" s="52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</row>
    <row r="523" spans="1:13" ht="12.75" x14ac:dyDescent="0.2">
      <c r="A523" s="52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</row>
    <row r="524" spans="1:13" ht="12.75" x14ac:dyDescent="0.2">
      <c r="A524" s="52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</row>
    <row r="525" spans="1:13" ht="12.75" x14ac:dyDescent="0.2">
      <c r="A525" s="52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</row>
    <row r="526" spans="1:13" ht="12.75" x14ac:dyDescent="0.2">
      <c r="A526" s="52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</row>
    <row r="527" spans="1:13" ht="12.75" x14ac:dyDescent="0.2">
      <c r="A527" s="52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</row>
    <row r="528" spans="1:13" ht="12.75" x14ac:dyDescent="0.2">
      <c r="A528" s="52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</row>
    <row r="529" spans="1:13" ht="12.75" x14ac:dyDescent="0.2">
      <c r="A529" s="52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</row>
    <row r="530" spans="1:13" ht="12.75" x14ac:dyDescent="0.2">
      <c r="A530" s="52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</row>
    <row r="531" spans="1:13" ht="12.75" x14ac:dyDescent="0.2">
      <c r="A531" s="52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</row>
    <row r="532" spans="1:13" ht="12.75" x14ac:dyDescent="0.2">
      <c r="A532" s="52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</row>
    <row r="533" spans="1:13" ht="12.75" x14ac:dyDescent="0.2">
      <c r="A533" s="52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</row>
    <row r="534" spans="1:13" ht="12.75" x14ac:dyDescent="0.2">
      <c r="A534" s="52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</row>
    <row r="535" spans="1:13" ht="12.75" x14ac:dyDescent="0.2">
      <c r="A535" s="52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</row>
    <row r="536" spans="1:13" ht="12.75" x14ac:dyDescent="0.2">
      <c r="A536" s="52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</row>
    <row r="537" spans="1:13" ht="12.75" x14ac:dyDescent="0.2">
      <c r="A537" s="52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</row>
    <row r="538" spans="1:13" ht="12.75" x14ac:dyDescent="0.2">
      <c r="A538" s="52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</row>
    <row r="539" spans="1:13" ht="12.75" x14ac:dyDescent="0.2">
      <c r="A539" s="52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</row>
    <row r="540" spans="1:13" ht="12.75" x14ac:dyDescent="0.2">
      <c r="A540" s="52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</row>
    <row r="541" spans="1:13" ht="12.75" x14ac:dyDescent="0.2">
      <c r="A541" s="52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</row>
    <row r="542" spans="1:13" ht="12.75" x14ac:dyDescent="0.2">
      <c r="A542" s="52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</row>
    <row r="543" spans="1:13" ht="12.75" x14ac:dyDescent="0.2">
      <c r="A543" s="52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</row>
    <row r="544" spans="1:13" ht="12.75" x14ac:dyDescent="0.2">
      <c r="A544" s="52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</row>
    <row r="545" spans="1:13" ht="12.75" x14ac:dyDescent="0.2">
      <c r="A545" s="52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</row>
    <row r="546" spans="1:13" ht="12.75" x14ac:dyDescent="0.2">
      <c r="A546" s="52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</row>
    <row r="547" spans="1:13" ht="12.75" x14ac:dyDescent="0.2">
      <c r="A547" s="52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</row>
    <row r="548" spans="1:13" ht="12.75" x14ac:dyDescent="0.2">
      <c r="A548" s="52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</row>
    <row r="549" spans="1:13" ht="12.75" x14ac:dyDescent="0.2">
      <c r="A549" s="52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</row>
    <row r="550" spans="1:13" ht="12.75" x14ac:dyDescent="0.2">
      <c r="A550" s="52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</row>
    <row r="551" spans="1:13" ht="12.75" x14ac:dyDescent="0.2">
      <c r="A551" s="52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</row>
    <row r="552" spans="1:13" ht="12.75" x14ac:dyDescent="0.2">
      <c r="A552" s="52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</row>
    <row r="553" spans="1:13" ht="12.75" x14ac:dyDescent="0.2">
      <c r="A553" s="52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</row>
    <row r="554" spans="1:13" ht="12.75" x14ac:dyDescent="0.2">
      <c r="A554" s="52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</row>
    <row r="555" spans="1:13" ht="12.75" x14ac:dyDescent="0.2">
      <c r="A555" s="52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</row>
    <row r="556" spans="1:13" ht="12.75" x14ac:dyDescent="0.2">
      <c r="A556" s="52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</row>
    <row r="557" spans="1:13" ht="12.75" x14ac:dyDescent="0.2">
      <c r="A557" s="52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</row>
    <row r="558" spans="1:13" ht="12.75" x14ac:dyDescent="0.2">
      <c r="A558" s="52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</row>
    <row r="559" spans="1:13" ht="12.75" x14ac:dyDescent="0.2">
      <c r="A559" s="52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</row>
    <row r="560" spans="1:13" ht="12.75" x14ac:dyDescent="0.2">
      <c r="A560" s="52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</row>
    <row r="561" spans="1:13" ht="12.75" x14ac:dyDescent="0.2">
      <c r="A561" s="52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</row>
    <row r="562" spans="1:13" ht="12.75" x14ac:dyDescent="0.2">
      <c r="A562" s="52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</row>
    <row r="563" spans="1:13" ht="12.75" x14ac:dyDescent="0.2">
      <c r="A563" s="52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</row>
    <row r="564" spans="1:13" ht="12.75" x14ac:dyDescent="0.2">
      <c r="A564" s="52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</row>
    <row r="565" spans="1:13" ht="12.75" x14ac:dyDescent="0.2">
      <c r="A565" s="52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</row>
    <row r="566" spans="1:13" ht="12.75" x14ac:dyDescent="0.2">
      <c r="A566" s="52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 x14ac:dyDescent="0.2">
      <c r="A567" s="52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</row>
    <row r="568" spans="1:13" ht="12.75" x14ac:dyDescent="0.2">
      <c r="A568" s="52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</row>
    <row r="569" spans="1:13" ht="12.75" x14ac:dyDescent="0.2">
      <c r="A569" s="52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</row>
    <row r="570" spans="1:13" ht="12.75" x14ac:dyDescent="0.2">
      <c r="A570" s="52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</row>
    <row r="571" spans="1:13" ht="12.75" x14ac:dyDescent="0.2">
      <c r="A571" s="52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</row>
    <row r="572" spans="1:13" ht="12.75" x14ac:dyDescent="0.2">
      <c r="A572" s="52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</row>
    <row r="573" spans="1:13" ht="12.75" x14ac:dyDescent="0.2">
      <c r="A573" s="52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</row>
    <row r="574" spans="1:13" ht="12.75" x14ac:dyDescent="0.2">
      <c r="A574" s="52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</row>
    <row r="575" spans="1:13" ht="12.75" x14ac:dyDescent="0.2">
      <c r="A575" s="52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</row>
    <row r="576" spans="1:13" ht="12.75" x14ac:dyDescent="0.2">
      <c r="A576" s="52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</row>
    <row r="577" spans="1:13" ht="12.75" x14ac:dyDescent="0.2">
      <c r="A577" s="52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</row>
    <row r="578" spans="1:13" ht="12.75" x14ac:dyDescent="0.2">
      <c r="A578" s="52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</row>
    <row r="579" spans="1:13" ht="12.75" x14ac:dyDescent="0.2">
      <c r="A579" s="52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</row>
    <row r="580" spans="1:13" ht="12.75" x14ac:dyDescent="0.2">
      <c r="A580" s="52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</row>
    <row r="581" spans="1:13" ht="12.75" x14ac:dyDescent="0.2">
      <c r="A581" s="52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</row>
    <row r="582" spans="1:13" ht="12.75" x14ac:dyDescent="0.2">
      <c r="A582" s="52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</row>
    <row r="583" spans="1:13" ht="12.75" x14ac:dyDescent="0.2">
      <c r="A583" s="52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</row>
    <row r="584" spans="1:13" ht="12.75" x14ac:dyDescent="0.2">
      <c r="A584" s="52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</row>
    <row r="585" spans="1:13" ht="12.75" x14ac:dyDescent="0.2">
      <c r="A585" s="52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</row>
    <row r="586" spans="1:13" ht="12.75" x14ac:dyDescent="0.2">
      <c r="A586" s="52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</row>
    <row r="587" spans="1:13" ht="12.75" x14ac:dyDescent="0.2">
      <c r="A587" s="52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</row>
    <row r="588" spans="1:13" ht="12.75" x14ac:dyDescent="0.2">
      <c r="A588" s="52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</row>
    <row r="589" spans="1:13" ht="12.75" x14ac:dyDescent="0.2">
      <c r="A589" s="52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</row>
    <row r="590" spans="1:13" ht="12.75" x14ac:dyDescent="0.2">
      <c r="A590" s="52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</row>
    <row r="591" spans="1:13" ht="12.75" x14ac:dyDescent="0.2">
      <c r="A591" s="52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</row>
    <row r="592" spans="1:13" ht="12.75" x14ac:dyDescent="0.2">
      <c r="A592" s="52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</row>
    <row r="593" spans="1:13" ht="12.75" x14ac:dyDescent="0.2">
      <c r="A593" s="52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</row>
    <row r="594" spans="1:13" ht="12.75" x14ac:dyDescent="0.2">
      <c r="A594" s="52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</row>
    <row r="595" spans="1:13" ht="12.75" x14ac:dyDescent="0.2">
      <c r="A595" s="52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</row>
    <row r="596" spans="1:13" ht="12.75" x14ac:dyDescent="0.2">
      <c r="A596" s="52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</row>
    <row r="597" spans="1:13" ht="12.75" x14ac:dyDescent="0.2">
      <c r="A597" s="52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</row>
    <row r="598" spans="1:13" ht="12.75" x14ac:dyDescent="0.2">
      <c r="A598" s="52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</row>
    <row r="599" spans="1:13" ht="12.75" x14ac:dyDescent="0.2">
      <c r="A599" s="52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</row>
    <row r="600" spans="1:13" ht="12.75" x14ac:dyDescent="0.2">
      <c r="A600" s="52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</row>
    <row r="601" spans="1:13" ht="12.75" x14ac:dyDescent="0.2">
      <c r="A601" s="52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</row>
    <row r="602" spans="1:13" ht="12.75" x14ac:dyDescent="0.2">
      <c r="A602" s="52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</row>
    <row r="603" spans="1:13" ht="12.75" x14ac:dyDescent="0.2">
      <c r="A603" s="52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</row>
    <row r="604" spans="1:13" ht="12.75" x14ac:dyDescent="0.2">
      <c r="A604" s="52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</row>
    <row r="605" spans="1:13" ht="12.75" x14ac:dyDescent="0.2">
      <c r="A605" s="52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</row>
    <row r="606" spans="1:13" ht="12.75" x14ac:dyDescent="0.2">
      <c r="A606" s="52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</row>
    <row r="607" spans="1:13" ht="12.75" x14ac:dyDescent="0.2">
      <c r="A607" s="52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</row>
    <row r="608" spans="1:13" ht="12.75" x14ac:dyDescent="0.2">
      <c r="A608" s="52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</row>
    <row r="609" spans="1:13" ht="12.75" x14ac:dyDescent="0.2">
      <c r="A609" s="52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</row>
    <row r="610" spans="1:13" ht="12.75" x14ac:dyDescent="0.2">
      <c r="A610" s="52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</row>
    <row r="611" spans="1:13" ht="12.75" x14ac:dyDescent="0.2">
      <c r="A611" s="52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pans="1:13" ht="12.75" x14ac:dyDescent="0.2">
      <c r="A612" s="52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</row>
    <row r="613" spans="1:13" ht="12.75" x14ac:dyDescent="0.2">
      <c r="A613" s="52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</row>
    <row r="614" spans="1:13" ht="12.75" x14ac:dyDescent="0.2">
      <c r="A614" s="52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</row>
    <row r="615" spans="1:13" ht="12.75" x14ac:dyDescent="0.2">
      <c r="A615" s="52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</row>
    <row r="616" spans="1:13" ht="12.75" x14ac:dyDescent="0.2">
      <c r="A616" s="52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</row>
    <row r="617" spans="1:13" ht="12.75" x14ac:dyDescent="0.2">
      <c r="A617" s="52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</row>
    <row r="618" spans="1:13" ht="12.75" x14ac:dyDescent="0.2">
      <c r="A618" s="52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</row>
    <row r="619" spans="1:13" ht="12.75" x14ac:dyDescent="0.2">
      <c r="A619" s="52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</row>
    <row r="620" spans="1:13" ht="12.75" x14ac:dyDescent="0.2">
      <c r="A620" s="52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</row>
    <row r="621" spans="1:13" ht="12.75" x14ac:dyDescent="0.2">
      <c r="A621" s="52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</row>
    <row r="622" spans="1:13" ht="12.75" x14ac:dyDescent="0.2">
      <c r="A622" s="52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</row>
    <row r="623" spans="1:13" ht="12.75" x14ac:dyDescent="0.2">
      <c r="A623" s="52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</row>
    <row r="624" spans="1:13" ht="12.75" x14ac:dyDescent="0.2">
      <c r="A624" s="52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</row>
    <row r="625" spans="1:13" ht="12.75" x14ac:dyDescent="0.2">
      <c r="A625" s="52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</row>
    <row r="626" spans="1:13" ht="12.75" x14ac:dyDescent="0.2">
      <c r="A626" s="52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</row>
    <row r="627" spans="1:13" ht="12.75" x14ac:dyDescent="0.2">
      <c r="A627" s="52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</row>
    <row r="628" spans="1:13" ht="12.75" x14ac:dyDescent="0.2">
      <c r="A628" s="52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</row>
    <row r="629" spans="1:13" ht="12.75" x14ac:dyDescent="0.2">
      <c r="A629" s="52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</row>
    <row r="630" spans="1:13" ht="12.75" x14ac:dyDescent="0.2">
      <c r="A630" s="52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</row>
    <row r="631" spans="1:13" ht="12.75" x14ac:dyDescent="0.2">
      <c r="A631" s="52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</row>
    <row r="632" spans="1:13" ht="12.75" x14ac:dyDescent="0.2">
      <c r="A632" s="52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</row>
    <row r="633" spans="1:13" ht="12.75" x14ac:dyDescent="0.2">
      <c r="A633" s="52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</row>
    <row r="634" spans="1:13" ht="12.75" x14ac:dyDescent="0.2">
      <c r="A634" s="52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</row>
    <row r="635" spans="1:13" ht="12.75" x14ac:dyDescent="0.2">
      <c r="A635" s="52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</row>
    <row r="636" spans="1:13" ht="12.75" x14ac:dyDescent="0.2">
      <c r="A636" s="52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</row>
    <row r="637" spans="1:13" ht="12.75" x14ac:dyDescent="0.2">
      <c r="A637" s="52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</row>
    <row r="638" spans="1:13" ht="12.75" x14ac:dyDescent="0.2">
      <c r="A638" s="52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</row>
    <row r="639" spans="1:13" ht="12.75" x14ac:dyDescent="0.2">
      <c r="A639" s="52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</row>
    <row r="640" spans="1:13" ht="12.75" x14ac:dyDescent="0.2">
      <c r="A640" s="52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</row>
    <row r="641" spans="1:13" ht="12.75" x14ac:dyDescent="0.2">
      <c r="A641" s="52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</row>
    <row r="642" spans="1:13" ht="12.75" x14ac:dyDescent="0.2">
      <c r="A642" s="52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</row>
    <row r="643" spans="1:13" ht="12.75" x14ac:dyDescent="0.2">
      <c r="A643" s="52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</row>
    <row r="644" spans="1:13" ht="12.75" x14ac:dyDescent="0.2">
      <c r="A644" s="52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</row>
    <row r="645" spans="1:13" ht="12.75" x14ac:dyDescent="0.2">
      <c r="A645" s="52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</row>
    <row r="646" spans="1:13" ht="12.75" x14ac:dyDescent="0.2">
      <c r="A646" s="52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</row>
    <row r="647" spans="1:13" ht="12.75" x14ac:dyDescent="0.2">
      <c r="A647" s="52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</row>
    <row r="648" spans="1:13" ht="12.75" x14ac:dyDescent="0.2">
      <c r="A648" s="52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</row>
    <row r="649" spans="1:13" ht="12.75" x14ac:dyDescent="0.2">
      <c r="A649" s="52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</row>
    <row r="650" spans="1:13" ht="12.75" x14ac:dyDescent="0.2">
      <c r="A650" s="52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</row>
    <row r="651" spans="1:13" ht="12.75" x14ac:dyDescent="0.2">
      <c r="A651" s="52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</row>
    <row r="652" spans="1:13" ht="12.75" x14ac:dyDescent="0.2">
      <c r="A652" s="52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</row>
    <row r="653" spans="1:13" ht="12.75" x14ac:dyDescent="0.2">
      <c r="A653" s="52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</row>
    <row r="654" spans="1:13" ht="12.75" x14ac:dyDescent="0.2">
      <c r="A654" s="52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</row>
    <row r="655" spans="1:13" ht="12.75" x14ac:dyDescent="0.2">
      <c r="A655" s="52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</row>
    <row r="656" spans="1:13" ht="12.75" x14ac:dyDescent="0.2">
      <c r="A656" s="52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</row>
    <row r="657" spans="1:13" ht="12.75" x14ac:dyDescent="0.2">
      <c r="A657" s="52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</row>
    <row r="658" spans="1:13" ht="12.75" x14ac:dyDescent="0.2">
      <c r="A658" s="52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</row>
    <row r="659" spans="1:13" ht="12.75" x14ac:dyDescent="0.2">
      <c r="A659" s="52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</row>
    <row r="660" spans="1:13" ht="12.75" x14ac:dyDescent="0.2">
      <c r="A660" s="52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</row>
    <row r="661" spans="1:13" ht="12.75" x14ac:dyDescent="0.2">
      <c r="A661" s="52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</row>
    <row r="662" spans="1:13" ht="12.75" x14ac:dyDescent="0.2">
      <c r="A662" s="52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</row>
    <row r="663" spans="1:13" ht="12.75" x14ac:dyDescent="0.2">
      <c r="A663" s="52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</row>
    <row r="664" spans="1:13" ht="12.75" x14ac:dyDescent="0.2">
      <c r="A664" s="52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</row>
    <row r="665" spans="1:13" ht="12.75" x14ac:dyDescent="0.2">
      <c r="A665" s="52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</row>
    <row r="666" spans="1:13" ht="12.75" x14ac:dyDescent="0.2">
      <c r="A666" s="52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</row>
    <row r="667" spans="1:13" ht="12.75" x14ac:dyDescent="0.2">
      <c r="A667" s="52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</row>
    <row r="668" spans="1:13" ht="12.75" x14ac:dyDescent="0.2">
      <c r="A668" s="52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</row>
    <row r="669" spans="1:13" ht="12.75" x14ac:dyDescent="0.2">
      <c r="A669" s="52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</row>
    <row r="670" spans="1:13" ht="12.75" x14ac:dyDescent="0.2">
      <c r="A670" s="52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</row>
    <row r="671" spans="1:13" ht="12.75" x14ac:dyDescent="0.2">
      <c r="A671" s="52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</row>
    <row r="672" spans="1:13" ht="12.75" x14ac:dyDescent="0.2">
      <c r="A672" s="52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</row>
    <row r="673" spans="1:13" ht="12.75" x14ac:dyDescent="0.2">
      <c r="A673" s="52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</row>
    <row r="674" spans="1:13" ht="12.75" x14ac:dyDescent="0.2">
      <c r="A674" s="52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</row>
    <row r="675" spans="1:13" ht="12.75" x14ac:dyDescent="0.2">
      <c r="A675" s="52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</row>
    <row r="676" spans="1:13" ht="12.75" x14ac:dyDescent="0.2">
      <c r="A676" s="52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</row>
    <row r="677" spans="1:13" ht="12.75" x14ac:dyDescent="0.2">
      <c r="A677" s="52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</row>
    <row r="678" spans="1:13" ht="12.75" x14ac:dyDescent="0.2">
      <c r="A678" s="52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</row>
    <row r="679" spans="1:13" ht="12.75" x14ac:dyDescent="0.2">
      <c r="A679" s="52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</row>
    <row r="680" spans="1:13" ht="12.75" x14ac:dyDescent="0.2">
      <c r="A680" s="52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</row>
    <row r="681" spans="1:13" ht="12.75" x14ac:dyDescent="0.2">
      <c r="A681" s="52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</row>
    <row r="682" spans="1:13" ht="12.75" x14ac:dyDescent="0.2">
      <c r="A682" s="52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</row>
    <row r="683" spans="1:13" ht="12.75" x14ac:dyDescent="0.2">
      <c r="A683" s="52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</row>
    <row r="684" spans="1:13" ht="12.75" x14ac:dyDescent="0.2">
      <c r="A684" s="52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</row>
    <row r="685" spans="1:13" ht="12.75" x14ac:dyDescent="0.2">
      <c r="A685" s="52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</row>
    <row r="686" spans="1:13" ht="12.75" x14ac:dyDescent="0.2">
      <c r="A686" s="52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</row>
    <row r="687" spans="1:13" ht="12.75" x14ac:dyDescent="0.2">
      <c r="A687" s="52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</row>
    <row r="688" spans="1:13" ht="12.75" x14ac:dyDescent="0.2">
      <c r="A688" s="52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</row>
    <row r="689" spans="1:13" ht="12.75" x14ac:dyDescent="0.2">
      <c r="A689" s="52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</row>
    <row r="690" spans="1:13" ht="12.75" x14ac:dyDescent="0.2">
      <c r="A690" s="52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</row>
    <row r="691" spans="1:13" ht="12.75" x14ac:dyDescent="0.2">
      <c r="A691" s="52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</row>
    <row r="692" spans="1:13" ht="12.75" x14ac:dyDescent="0.2">
      <c r="A692" s="52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</row>
    <row r="693" spans="1:13" ht="12.75" x14ac:dyDescent="0.2">
      <c r="A693" s="52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</row>
    <row r="694" spans="1:13" ht="12.75" x14ac:dyDescent="0.2">
      <c r="A694" s="52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</row>
    <row r="695" spans="1:13" ht="12.75" x14ac:dyDescent="0.2">
      <c r="A695" s="52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</row>
    <row r="696" spans="1:13" ht="12.75" x14ac:dyDescent="0.2">
      <c r="A696" s="52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</row>
    <row r="697" spans="1:13" ht="12.75" x14ac:dyDescent="0.2">
      <c r="A697" s="52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</row>
    <row r="698" spans="1:13" ht="12.75" x14ac:dyDescent="0.2">
      <c r="A698" s="52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</row>
    <row r="699" spans="1:13" ht="12.75" x14ac:dyDescent="0.2">
      <c r="A699" s="52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</row>
    <row r="700" spans="1:13" ht="12.75" x14ac:dyDescent="0.2">
      <c r="A700" s="52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</row>
    <row r="701" spans="1:13" ht="12.75" x14ac:dyDescent="0.2">
      <c r="A701" s="52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</row>
    <row r="702" spans="1:13" ht="12.75" x14ac:dyDescent="0.2">
      <c r="A702" s="52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</row>
    <row r="703" spans="1:13" ht="12.75" x14ac:dyDescent="0.2">
      <c r="A703" s="52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</row>
    <row r="704" spans="1:13" ht="12.75" x14ac:dyDescent="0.2">
      <c r="A704" s="52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</row>
    <row r="705" spans="1:13" ht="12.75" x14ac:dyDescent="0.2">
      <c r="A705" s="52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</row>
    <row r="706" spans="1:13" ht="12.75" x14ac:dyDescent="0.2">
      <c r="A706" s="52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</row>
    <row r="707" spans="1:13" ht="12.75" x14ac:dyDescent="0.2">
      <c r="A707" s="52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</row>
    <row r="708" spans="1:13" ht="12.75" x14ac:dyDescent="0.2">
      <c r="A708" s="52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</row>
    <row r="709" spans="1:13" ht="12.75" x14ac:dyDescent="0.2">
      <c r="A709" s="52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</row>
    <row r="710" spans="1:13" ht="12.75" x14ac:dyDescent="0.2">
      <c r="A710" s="52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</row>
    <row r="711" spans="1:13" ht="12.75" x14ac:dyDescent="0.2">
      <c r="A711" s="52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</row>
    <row r="712" spans="1:13" ht="12.75" x14ac:dyDescent="0.2">
      <c r="A712" s="52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</row>
    <row r="713" spans="1:13" ht="12.75" x14ac:dyDescent="0.2">
      <c r="A713" s="52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</row>
    <row r="714" spans="1:13" ht="12.75" x14ac:dyDescent="0.2">
      <c r="A714" s="52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</row>
    <row r="715" spans="1:13" ht="12.75" x14ac:dyDescent="0.2">
      <c r="A715" s="52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</row>
    <row r="716" spans="1:13" ht="12.75" x14ac:dyDescent="0.2">
      <c r="A716" s="52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</row>
    <row r="717" spans="1:13" ht="12.75" x14ac:dyDescent="0.2">
      <c r="A717" s="52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</row>
    <row r="718" spans="1:13" ht="12.75" x14ac:dyDescent="0.2">
      <c r="A718" s="52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</row>
    <row r="719" spans="1:13" ht="12.75" x14ac:dyDescent="0.2">
      <c r="A719" s="52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</row>
    <row r="720" spans="1:13" ht="12.75" x14ac:dyDescent="0.2">
      <c r="A720" s="52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</row>
    <row r="721" spans="1:13" ht="12.75" x14ac:dyDescent="0.2">
      <c r="A721" s="52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</row>
    <row r="722" spans="1:13" ht="12.75" x14ac:dyDescent="0.2">
      <c r="A722" s="52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</row>
    <row r="723" spans="1:13" ht="12.75" x14ac:dyDescent="0.2">
      <c r="A723" s="52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</row>
    <row r="724" spans="1:13" ht="12.75" x14ac:dyDescent="0.2">
      <c r="A724" s="52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</row>
    <row r="725" spans="1:13" ht="12.75" x14ac:dyDescent="0.2">
      <c r="A725" s="52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</row>
    <row r="726" spans="1:13" ht="12.75" x14ac:dyDescent="0.2">
      <c r="A726" s="52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</row>
    <row r="727" spans="1:13" ht="12.75" x14ac:dyDescent="0.2">
      <c r="A727" s="52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</row>
    <row r="728" spans="1:13" ht="12.75" x14ac:dyDescent="0.2">
      <c r="A728" s="52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</row>
    <row r="729" spans="1:13" ht="12.75" x14ac:dyDescent="0.2">
      <c r="A729" s="52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</row>
    <row r="730" spans="1:13" ht="12.75" x14ac:dyDescent="0.2">
      <c r="A730" s="52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</row>
    <row r="731" spans="1:13" ht="12.75" x14ac:dyDescent="0.2">
      <c r="A731" s="52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</row>
    <row r="732" spans="1:13" ht="12.75" x14ac:dyDescent="0.2">
      <c r="A732" s="52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</row>
    <row r="733" spans="1:13" ht="12.75" x14ac:dyDescent="0.2">
      <c r="A733" s="52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</row>
    <row r="734" spans="1:13" ht="12.75" x14ac:dyDescent="0.2">
      <c r="A734" s="52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</row>
    <row r="735" spans="1:13" ht="12.75" x14ac:dyDescent="0.2">
      <c r="A735" s="52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</row>
    <row r="736" spans="1:13" ht="12.75" x14ac:dyDescent="0.2">
      <c r="A736" s="52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</row>
    <row r="737" spans="1:13" ht="12.75" x14ac:dyDescent="0.2">
      <c r="A737" s="52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</row>
    <row r="738" spans="1:13" ht="12.75" x14ac:dyDescent="0.2">
      <c r="A738" s="52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</row>
    <row r="739" spans="1:13" ht="12.75" x14ac:dyDescent="0.2">
      <c r="A739" s="52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</row>
    <row r="740" spans="1:13" ht="12.75" x14ac:dyDescent="0.2">
      <c r="A740" s="52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</row>
    <row r="741" spans="1:13" ht="12.75" x14ac:dyDescent="0.2">
      <c r="A741" s="52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</row>
    <row r="742" spans="1:13" ht="12.75" x14ac:dyDescent="0.2">
      <c r="A742" s="52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</row>
    <row r="743" spans="1:13" ht="12.75" x14ac:dyDescent="0.2">
      <c r="A743" s="52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</row>
    <row r="744" spans="1:13" ht="12.75" x14ac:dyDescent="0.2">
      <c r="A744" s="52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</row>
    <row r="745" spans="1:13" ht="12.75" x14ac:dyDescent="0.2">
      <c r="A745" s="52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</row>
    <row r="746" spans="1:13" ht="12.75" x14ac:dyDescent="0.2">
      <c r="A746" s="52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</row>
    <row r="747" spans="1:13" ht="12.75" x14ac:dyDescent="0.2">
      <c r="A747" s="52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</row>
    <row r="748" spans="1:13" ht="12.75" x14ac:dyDescent="0.2">
      <c r="A748" s="52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</row>
    <row r="749" spans="1:13" ht="12.75" x14ac:dyDescent="0.2">
      <c r="A749" s="52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</row>
    <row r="750" spans="1:13" ht="12.75" x14ac:dyDescent="0.2">
      <c r="A750" s="52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</row>
    <row r="751" spans="1:13" ht="12.75" x14ac:dyDescent="0.2">
      <c r="A751" s="52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</row>
    <row r="752" spans="1:13" ht="12.75" x14ac:dyDescent="0.2">
      <c r="A752" s="52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</row>
    <row r="753" spans="1:13" ht="12.75" x14ac:dyDescent="0.2">
      <c r="A753" s="52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</row>
    <row r="754" spans="1:13" ht="12.75" x14ac:dyDescent="0.2">
      <c r="A754" s="52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</row>
    <row r="755" spans="1:13" ht="12.75" x14ac:dyDescent="0.2">
      <c r="A755" s="52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</row>
    <row r="756" spans="1:13" ht="12.75" x14ac:dyDescent="0.2">
      <c r="A756" s="52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</row>
    <row r="757" spans="1:13" ht="12.75" x14ac:dyDescent="0.2">
      <c r="A757" s="52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</row>
    <row r="758" spans="1:13" ht="12.75" x14ac:dyDescent="0.2">
      <c r="A758" s="52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</row>
    <row r="759" spans="1:13" ht="12.75" x14ac:dyDescent="0.2">
      <c r="A759" s="52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</row>
    <row r="760" spans="1:13" ht="12.75" x14ac:dyDescent="0.2">
      <c r="A760" s="52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</row>
    <row r="761" spans="1:13" ht="12.75" x14ac:dyDescent="0.2">
      <c r="A761" s="52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</row>
    <row r="762" spans="1:13" ht="12.75" x14ac:dyDescent="0.2">
      <c r="A762" s="52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</row>
    <row r="763" spans="1:13" ht="12.75" x14ac:dyDescent="0.2">
      <c r="A763" s="52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</row>
    <row r="764" spans="1:13" ht="12.75" x14ac:dyDescent="0.2">
      <c r="A764" s="52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</row>
    <row r="765" spans="1:13" ht="12.75" x14ac:dyDescent="0.2">
      <c r="A765" s="52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</row>
    <row r="766" spans="1:13" ht="12.75" x14ac:dyDescent="0.2">
      <c r="A766" s="52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</row>
    <row r="767" spans="1:13" ht="12.75" x14ac:dyDescent="0.2">
      <c r="A767" s="52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</row>
    <row r="768" spans="1:13" ht="12.75" x14ac:dyDescent="0.2">
      <c r="A768" s="52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</row>
    <row r="769" spans="1:13" ht="12.75" x14ac:dyDescent="0.2">
      <c r="A769" s="52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</row>
    <row r="770" spans="1:13" ht="12.75" x14ac:dyDescent="0.2">
      <c r="A770" s="52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</row>
    <row r="771" spans="1:13" ht="12.75" x14ac:dyDescent="0.2">
      <c r="A771" s="52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</row>
    <row r="772" spans="1:13" ht="12.75" x14ac:dyDescent="0.2">
      <c r="A772" s="52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</row>
    <row r="773" spans="1:13" ht="12.75" x14ac:dyDescent="0.2">
      <c r="A773" s="52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</row>
    <row r="774" spans="1:13" ht="12.75" x14ac:dyDescent="0.2">
      <c r="A774" s="52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</row>
    <row r="775" spans="1:13" ht="12.75" x14ac:dyDescent="0.2">
      <c r="A775" s="52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</row>
    <row r="776" spans="1:13" ht="12.75" x14ac:dyDescent="0.2">
      <c r="A776" s="52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</row>
    <row r="777" spans="1:13" ht="12.75" x14ac:dyDescent="0.2">
      <c r="A777" s="52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</row>
    <row r="778" spans="1:13" ht="12.75" x14ac:dyDescent="0.2">
      <c r="A778" s="52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</row>
    <row r="779" spans="1:13" ht="12.75" x14ac:dyDescent="0.2">
      <c r="A779" s="52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</row>
    <row r="780" spans="1:13" ht="12.75" x14ac:dyDescent="0.2">
      <c r="A780" s="52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</row>
    <row r="781" spans="1:13" ht="12.75" x14ac:dyDescent="0.2">
      <c r="A781" s="52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</row>
    <row r="782" spans="1:13" ht="12.75" x14ac:dyDescent="0.2">
      <c r="A782" s="52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</row>
    <row r="783" spans="1:13" ht="12.75" x14ac:dyDescent="0.2">
      <c r="A783" s="52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</row>
    <row r="784" spans="1:13" ht="12.75" x14ac:dyDescent="0.2">
      <c r="A784" s="52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</row>
    <row r="785" spans="1:13" ht="12.75" x14ac:dyDescent="0.2">
      <c r="A785" s="52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</row>
    <row r="786" spans="1:13" ht="12.75" x14ac:dyDescent="0.2">
      <c r="A786" s="52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</row>
    <row r="787" spans="1:13" ht="12.75" x14ac:dyDescent="0.2">
      <c r="A787" s="52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</row>
    <row r="788" spans="1:13" ht="12.75" x14ac:dyDescent="0.2">
      <c r="A788" s="52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</row>
    <row r="789" spans="1:13" ht="12.75" x14ac:dyDescent="0.2">
      <c r="A789" s="52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</row>
    <row r="790" spans="1:13" ht="12.75" x14ac:dyDescent="0.2">
      <c r="A790" s="52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</row>
    <row r="791" spans="1:13" ht="12.75" x14ac:dyDescent="0.2">
      <c r="A791" s="52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</row>
    <row r="792" spans="1:13" ht="12.75" x14ac:dyDescent="0.2">
      <c r="A792" s="52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</row>
    <row r="793" spans="1:13" ht="12.75" x14ac:dyDescent="0.2">
      <c r="A793" s="52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</row>
    <row r="794" spans="1:13" ht="12.75" x14ac:dyDescent="0.2">
      <c r="A794" s="52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</row>
    <row r="795" spans="1:13" ht="12.75" x14ac:dyDescent="0.2">
      <c r="A795" s="52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</row>
    <row r="796" spans="1:13" ht="12.75" x14ac:dyDescent="0.2">
      <c r="A796" s="52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</row>
    <row r="797" spans="1:13" ht="12.75" x14ac:dyDescent="0.2">
      <c r="A797" s="52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</row>
    <row r="798" spans="1:13" ht="12.75" x14ac:dyDescent="0.2">
      <c r="A798" s="52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</row>
    <row r="799" spans="1:13" ht="12.75" x14ac:dyDescent="0.2">
      <c r="A799" s="52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</row>
    <row r="800" spans="1:13" ht="12.75" x14ac:dyDescent="0.2">
      <c r="A800" s="52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</row>
    <row r="801" spans="1:13" ht="12.75" x14ac:dyDescent="0.2">
      <c r="A801" s="52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</row>
    <row r="802" spans="1:13" ht="12.75" x14ac:dyDescent="0.2">
      <c r="A802" s="52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</row>
    <row r="803" spans="1:13" ht="12.75" x14ac:dyDescent="0.2">
      <c r="A803" s="52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</row>
    <row r="804" spans="1:13" ht="12.75" x14ac:dyDescent="0.2">
      <c r="A804" s="52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</row>
    <row r="805" spans="1:13" ht="12.75" x14ac:dyDescent="0.2">
      <c r="A805" s="52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</row>
    <row r="806" spans="1:13" ht="12.75" x14ac:dyDescent="0.2">
      <c r="A806" s="52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</row>
    <row r="807" spans="1:13" ht="12.75" x14ac:dyDescent="0.2">
      <c r="A807" s="52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</row>
    <row r="808" spans="1:13" ht="12.75" x14ac:dyDescent="0.2">
      <c r="A808" s="52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</row>
    <row r="809" spans="1:13" ht="12.75" x14ac:dyDescent="0.2">
      <c r="A809" s="52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</row>
    <row r="810" spans="1:13" ht="12.75" x14ac:dyDescent="0.2">
      <c r="A810" s="52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</row>
    <row r="811" spans="1:13" ht="12.75" x14ac:dyDescent="0.2">
      <c r="A811" s="52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</row>
    <row r="812" spans="1:13" ht="12.75" x14ac:dyDescent="0.2">
      <c r="A812" s="52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</row>
    <row r="813" spans="1:13" ht="12.75" x14ac:dyDescent="0.2">
      <c r="A813" s="52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</row>
    <row r="814" spans="1:13" ht="12.75" x14ac:dyDescent="0.2">
      <c r="A814" s="52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</row>
    <row r="815" spans="1:13" ht="12.75" x14ac:dyDescent="0.2">
      <c r="A815" s="52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</row>
    <row r="816" spans="1:13" ht="12.75" x14ac:dyDescent="0.2">
      <c r="A816" s="52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</row>
    <row r="817" spans="1:13" ht="12.75" x14ac:dyDescent="0.2">
      <c r="A817" s="52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</row>
    <row r="818" spans="1:13" ht="12.75" x14ac:dyDescent="0.2">
      <c r="A818" s="52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</row>
    <row r="819" spans="1:13" ht="12.75" x14ac:dyDescent="0.2">
      <c r="A819" s="52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</row>
    <row r="820" spans="1:13" ht="12.75" x14ac:dyDescent="0.2">
      <c r="A820" s="52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</row>
    <row r="821" spans="1:13" ht="12.75" x14ac:dyDescent="0.2">
      <c r="A821" s="52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</row>
    <row r="822" spans="1:13" ht="12.75" x14ac:dyDescent="0.2">
      <c r="A822" s="52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</row>
    <row r="823" spans="1:13" ht="12.75" x14ac:dyDescent="0.2">
      <c r="A823" s="52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</row>
    <row r="824" spans="1:13" ht="12.75" x14ac:dyDescent="0.2">
      <c r="A824" s="52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</row>
    <row r="825" spans="1:13" ht="12.75" x14ac:dyDescent="0.2">
      <c r="A825" s="52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</row>
    <row r="826" spans="1:13" ht="12.75" x14ac:dyDescent="0.2">
      <c r="A826" s="52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</row>
    <row r="827" spans="1:13" ht="12.75" x14ac:dyDescent="0.2">
      <c r="A827" s="52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</row>
    <row r="828" spans="1:13" ht="12.75" x14ac:dyDescent="0.2">
      <c r="A828" s="52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</row>
    <row r="829" spans="1:13" ht="12.75" x14ac:dyDescent="0.2">
      <c r="A829" s="52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</row>
    <row r="830" spans="1:13" ht="12.75" x14ac:dyDescent="0.2">
      <c r="A830" s="52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</row>
    <row r="831" spans="1:13" ht="12.75" x14ac:dyDescent="0.2">
      <c r="A831" s="52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</row>
    <row r="832" spans="1:13" ht="12.75" x14ac:dyDescent="0.2">
      <c r="A832" s="52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</row>
    <row r="833" spans="1:13" ht="12.75" x14ac:dyDescent="0.2">
      <c r="A833" s="52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</row>
    <row r="834" spans="1:13" ht="12.75" x14ac:dyDescent="0.2">
      <c r="A834" s="52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</row>
    <row r="835" spans="1:13" ht="12.75" x14ac:dyDescent="0.2">
      <c r="A835" s="52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</row>
    <row r="836" spans="1:13" ht="12.75" x14ac:dyDescent="0.2">
      <c r="A836" s="52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</row>
    <row r="837" spans="1:13" ht="12.75" x14ac:dyDescent="0.2">
      <c r="A837" s="52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</row>
    <row r="838" spans="1:13" ht="12.75" x14ac:dyDescent="0.2">
      <c r="A838" s="52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</row>
    <row r="839" spans="1:13" ht="12.75" x14ac:dyDescent="0.2">
      <c r="A839" s="52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</row>
    <row r="840" spans="1:13" ht="12.75" x14ac:dyDescent="0.2">
      <c r="A840" s="52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</row>
    <row r="841" spans="1:13" ht="12.75" x14ac:dyDescent="0.2">
      <c r="A841" s="52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</row>
    <row r="842" spans="1:13" ht="12.75" x14ac:dyDescent="0.2">
      <c r="A842" s="52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</row>
    <row r="843" spans="1:13" ht="12.75" x14ac:dyDescent="0.2">
      <c r="A843" s="52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</row>
    <row r="844" spans="1:13" ht="12.75" x14ac:dyDescent="0.2">
      <c r="A844" s="52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</row>
    <row r="845" spans="1:13" ht="12.75" x14ac:dyDescent="0.2">
      <c r="A845" s="52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</row>
    <row r="846" spans="1:13" ht="12.75" x14ac:dyDescent="0.2">
      <c r="A846" s="52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</row>
    <row r="847" spans="1:13" ht="12.75" x14ac:dyDescent="0.2">
      <c r="A847" s="52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</row>
    <row r="848" spans="1:13" ht="12.75" x14ac:dyDescent="0.2">
      <c r="A848" s="52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</row>
    <row r="849" spans="1:13" ht="12.75" x14ac:dyDescent="0.2">
      <c r="A849" s="52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</row>
    <row r="850" spans="1:13" ht="12.75" x14ac:dyDescent="0.2">
      <c r="A850" s="52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</row>
    <row r="851" spans="1:13" ht="12.75" x14ac:dyDescent="0.2">
      <c r="A851" s="52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</row>
    <row r="852" spans="1:13" ht="12.75" x14ac:dyDescent="0.2">
      <c r="A852" s="52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</row>
    <row r="853" spans="1:13" ht="12.75" x14ac:dyDescent="0.2">
      <c r="A853" s="52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</row>
    <row r="854" spans="1:13" ht="12.75" x14ac:dyDescent="0.2">
      <c r="A854" s="52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</row>
    <row r="855" spans="1:13" ht="12.75" x14ac:dyDescent="0.2">
      <c r="A855" s="52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</row>
    <row r="856" spans="1:13" ht="12.75" x14ac:dyDescent="0.2">
      <c r="A856" s="52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</row>
    <row r="857" spans="1:13" ht="12.75" x14ac:dyDescent="0.2">
      <c r="A857" s="52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</row>
    <row r="858" spans="1:13" ht="12.75" x14ac:dyDescent="0.2">
      <c r="A858" s="52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</row>
    <row r="859" spans="1:13" ht="12.75" x14ac:dyDescent="0.2">
      <c r="A859" s="52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</row>
    <row r="860" spans="1:13" ht="12.75" x14ac:dyDescent="0.2">
      <c r="A860" s="52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</row>
    <row r="861" spans="1:13" ht="12.75" x14ac:dyDescent="0.2">
      <c r="A861" s="52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</row>
    <row r="862" spans="1:13" ht="12.75" x14ac:dyDescent="0.2">
      <c r="A862" s="52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</row>
    <row r="863" spans="1:13" ht="12.75" x14ac:dyDescent="0.2">
      <c r="A863" s="52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</row>
    <row r="864" spans="1:13" ht="12.75" x14ac:dyDescent="0.2">
      <c r="A864" s="52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</row>
    <row r="865" spans="1:13" ht="12.75" x14ac:dyDescent="0.2">
      <c r="A865" s="52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</row>
    <row r="866" spans="1:13" ht="12.75" x14ac:dyDescent="0.2">
      <c r="A866" s="52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</row>
    <row r="867" spans="1:13" ht="12.75" x14ac:dyDescent="0.2">
      <c r="A867" s="52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</row>
    <row r="868" spans="1:13" ht="12.75" x14ac:dyDescent="0.2">
      <c r="A868" s="52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</row>
    <row r="869" spans="1:13" ht="12.75" x14ac:dyDescent="0.2">
      <c r="A869" s="52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</row>
    <row r="870" spans="1:13" ht="12.75" x14ac:dyDescent="0.2">
      <c r="A870" s="52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</row>
    <row r="871" spans="1:13" ht="12.75" x14ac:dyDescent="0.2">
      <c r="A871" s="52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</row>
    <row r="872" spans="1:13" ht="12.75" x14ac:dyDescent="0.2">
      <c r="A872" s="52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</row>
    <row r="873" spans="1:13" ht="12.75" x14ac:dyDescent="0.2">
      <c r="A873" s="52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</row>
    <row r="874" spans="1:13" ht="12.75" x14ac:dyDescent="0.2">
      <c r="A874" s="52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</row>
    <row r="875" spans="1:13" ht="12.75" x14ac:dyDescent="0.2">
      <c r="A875" s="52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</row>
    <row r="876" spans="1:13" ht="12.75" x14ac:dyDescent="0.2">
      <c r="A876" s="52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</row>
    <row r="877" spans="1:13" ht="12.75" x14ac:dyDescent="0.2">
      <c r="A877" s="52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</row>
    <row r="878" spans="1:13" ht="12.75" x14ac:dyDescent="0.2">
      <c r="A878" s="52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</row>
    <row r="879" spans="1:13" ht="12.75" x14ac:dyDescent="0.2">
      <c r="A879" s="52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</row>
    <row r="880" spans="1:13" ht="12.75" x14ac:dyDescent="0.2">
      <c r="A880" s="52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</row>
    <row r="881" spans="1:13" ht="12.75" x14ac:dyDescent="0.2">
      <c r="A881" s="52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</row>
    <row r="882" spans="1:13" ht="12.75" x14ac:dyDescent="0.2">
      <c r="A882" s="52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</row>
    <row r="883" spans="1:13" ht="12.75" x14ac:dyDescent="0.2">
      <c r="A883" s="52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</row>
    <row r="884" spans="1:13" ht="12.75" x14ac:dyDescent="0.2">
      <c r="A884" s="52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</row>
    <row r="885" spans="1:13" ht="12.75" x14ac:dyDescent="0.2">
      <c r="A885" s="52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</row>
    <row r="886" spans="1:13" ht="12.75" x14ac:dyDescent="0.2">
      <c r="A886" s="52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</row>
    <row r="887" spans="1:13" ht="12.75" x14ac:dyDescent="0.2">
      <c r="A887" s="52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</row>
    <row r="888" spans="1:13" ht="12.75" x14ac:dyDescent="0.2">
      <c r="A888" s="52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</row>
    <row r="889" spans="1:13" ht="12.75" x14ac:dyDescent="0.2">
      <c r="A889" s="52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</row>
    <row r="890" spans="1:13" ht="12.75" x14ac:dyDescent="0.2">
      <c r="A890" s="52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</row>
    <row r="891" spans="1:13" ht="12.75" x14ac:dyDescent="0.2">
      <c r="A891" s="52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</row>
    <row r="892" spans="1:13" ht="12.75" x14ac:dyDescent="0.2">
      <c r="A892" s="52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</row>
    <row r="893" spans="1:13" ht="12.75" x14ac:dyDescent="0.2">
      <c r="A893" s="52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</row>
    <row r="894" spans="1:13" ht="12.75" x14ac:dyDescent="0.2">
      <c r="A894" s="52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</row>
    <row r="895" spans="1:13" ht="12.75" x14ac:dyDescent="0.2">
      <c r="A895" s="52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</row>
    <row r="896" spans="1:13" ht="12.75" x14ac:dyDescent="0.2">
      <c r="A896" s="52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</row>
    <row r="897" spans="1:13" ht="12.75" x14ac:dyDescent="0.2">
      <c r="A897" s="52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</row>
    <row r="898" spans="1:13" ht="12.75" x14ac:dyDescent="0.2">
      <c r="A898" s="52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</row>
    <row r="899" spans="1:13" ht="12.75" x14ac:dyDescent="0.2">
      <c r="A899" s="52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</row>
    <row r="900" spans="1:13" ht="12.75" x14ac:dyDescent="0.2">
      <c r="A900" s="52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</row>
    <row r="901" spans="1:13" ht="12.75" x14ac:dyDescent="0.2">
      <c r="A901" s="52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</row>
    <row r="902" spans="1:13" ht="12.75" x14ac:dyDescent="0.2">
      <c r="A902" s="52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</row>
    <row r="903" spans="1:13" ht="12.75" x14ac:dyDescent="0.2">
      <c r="A903" s="52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</row>
    <row r="904" spans="1:13" ht="12.75" x14ac:dyDescent="0.2">
      <c r="A904" s="52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</row>
    <row r="905" spans="1:13" ht="12.75" x14ac:dyDescent="0.2">
      <c r="A905" s="52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</row>
    <row r="906" spans="1:13" ht="12.75" x14ac:dyDescent="0.2">
      <c r="A906" s="52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</row>
    <row r="907" spans="1:13" ht="12.75" x14ac:dyDescent="0.2">
      <c r="A907" s="52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</row>
    <row r="908" spans="1:13" ht="12.75" x14ac:dyDescent="0.2">
      <c r="A908" s="52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</row>
    <row r="909" spans="1:13" ht="12.75" x14ac:dyDescent="0.2">
      <c r="A909" s="52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</row>
    <row r="910" spans="1:13" ht="12.75" x14ac:dyDescent="0.2">
      <c r="A910" s="52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</row>
    <row r="911" spans="1:13" ht="12.75" x14ac:dyDescent="0.2">
      <c r="A911" s="52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</row>
    <row r="912" spans="1:13" ht="12.75" x14ac:dyDescent="0.2">
      <c r="A912" s="52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</row>
    <row r="913" spans="1:13" ht="12.75" x14ac:dyDescent="0.2">
      <c r="A913" s="52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</row>
    <row r="914" spans="1:13" ht="12.75" x14ac:dyDescent="0.2">
      <c r="A914" s="52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</row>
    <row r="915" spans="1:13" ht="12.75" x14ac:dyDescent="0.2">
      <c r="A915" s="52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</row>
    <row r="916" spans="1:13" ht="12.75" x14ac:dyDescent="0.2">
      <c r="A916" s="52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</row>
    <row r="917" spans="1:13" ht="12.75" x14ac:dyDescent="0.2">
      <c r="A917" s="52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</row>
    <row r="918" spans="1:13" ht="12.75" x14ac:dyDescent="0.2">
      <c r="A918" s="52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</row>
    <row r="919" spans="1:13" ht="12.75" x14ac:dyDescent="0.2">
      <c r="A919" s="52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</row>
    <row r="920" spans="1:13" ht="12.75" x14ac:dyDescent="0.2">
      <c r="A920" s="52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</row>
    <row r="921" spans="1:13" ht="12.75" x14ac:dyDescent="0.2">
      <c r="A921" s="52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</row>
    <row r="922" spans="1:13" ht="12.75" x14ac:dyDescent="0.2">
      <c r="A922" s="52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</row>
    <row r="923" spans="1:13" ht="12.75" x14ac:dyDescent="0.2">
      <c r="A923" s="52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</row>
    <row r="924" spans="1:13" ht="12.75" x14ac:dyDescent="0.2">
      <c r="A924" s="52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</row>
    <row r="925" spans="1:13" ht="12.75" x14ac:dyDescent="0.2">
      <c r="A925" s="52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</row>
    <row r="926" spans="1:13" ht="12.75" x14ac:dyDescent="0.2">
      <c r="A926" s="52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</row>
    <row r="927" spans="1:13" ht="12.75" x14ac:dyDescent="0.2">
      <c r="A927" s="52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</row>
    <row r="928" spans="1:13" ht="12.75" x14ac:dyDescent="0.2">
      <c r="A928" s="52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</row>
    <row r="929" spans="1:13" ht="12.75" x14ac:dyDescent="0.2">
      <c r="A929" s="52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</row>
    <row r="930" spans="1:13" ht="12.75" x14ac:dyDescent="0.2">
      <c r="A930" s="52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</row>
    <row r="931" spans="1:13" ht="12.75" x14ac:dyDescent="0.2">
      <c r="A931" s="52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</row>
    <row r="932" spans="1:13" ht="12.75" x14ac:dyDescent="0.2">
      <c r="A932" s="52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</row>
    <row r="933" spans="1:13" ht="12.75" x14ac:dyDescent="0.2">
      <c r="A933" s="52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</row>
    <row r="934" spans="1:13" ht="12.75" x14ac:dyDescent="0.2">
      <c r="A934" s="52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</row>
    <row r="935" spans="1:13" ht="12.75" x14ac:dyDescent="0.2">
      <c r="A935" s="52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</row>
    <row r="936" spans="1:13" ht="12.75" x14ac:dyDescent="0.2">
      <c r="A936" s="52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</row>
    <row r="937" spans="1:13" ht="12.75" x14ac:dyDescent="0.2">
      <c r="A937" s="52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</row>
    <row r="938" spans="1:13" ht="12.75" x14ac:dyDescent="0.2">
      <c r="A938" s="52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</row>
    <row r="939" spans="1:13" ht="12.75" x14ac:dyDescent="0.2">
      <c r="A939" s="52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</row>
    <row r="940" spans="1:13" ht="12.75" x14ac:dyDescent="0.2">
      <c r="A940" s="52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</row>
    <row r="941" spans="1:13" ht="12.75" x14ac:dyDescent="0.2">
      <c r="A941" s="52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</row>
    <row r="942" spans="1:13" ht="12.75" x14ac:dyDescent="0.2">
      <c r="A942" s="52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</row>
    <row r="943" spans="1:13" ht="12.75" x14ac:dyDescent="0.2">
      <c r="A943" s="52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</row>
    <row r="944" spans="1:13" ht="12.75" x14ac:dyDescent="0.2">
      <c r="A944" s="52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</row>
    <row r="945" spans="1:13" ht="12.75" x14ac:dyDescent="0.2">
      <c r="A945" s="52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</row>
    <row r="946" spans="1:13" ht="12.75" x14ac:dyDescent="0.2">
      <c r="A946" s="52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</row>
    <row r="947" spans="1:13" ht="12.75" x14ac:dyDescent="0.2">
      <c r="A947" s="52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</row>
    <row r="948" spans="1:13" ht="12.75" x14ac:dyDescent="0.2">
      <c r="A948" s="52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</row>
    <row r="949" spans="1:13" ht="12.75" x14ac:dyDescent="0.2">
      <c r="A949" s="52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</row>
    <row r="950" spans="1:13" ht="12.75" x14ac:dyDescent="0.2">
      <c r="A950" s="52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</row>
    <row r="951" spans="1:13" ht="12.75" x14ac:dyDescent="0.2">
      <c r="A951" s="52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</row>
    <row r="952" spans="1:13" ht="12.75" x14ac:dyDescent="0.2">
      <c r="A952" s="52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</row>
    <row r="953" spans="1:13" ht="12.75" x14ac:dyDescent="0.2">
      <c r="A953" s="52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</row>
    <row r="954" spans="1:13" ht="12.75" x14ac:dyDescent="0.2">
      <c r="A954" s="52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</row>
    <row r="955" spans="1:13" ht="12.75" x14ac:dyDescent="0.2">
      <c r="A955" s="52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</row>
    <row r="956" spans="1:13" ht="12.75" x14ac:dyDescent="0.2">
      <c r="A956" s="52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</row>
    <row r="957" spans="1:13" ht="12.75" x14ac:dyDescent="0.2">
      <c r="A957" s="52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</row>
    <row r="958" spans="1:13" ht="12.75" x14ac:dyDescent="0.2">
      <c r="A958" s="52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</row>
    <row r="959" spans="1:13" ht="12.75" x14ac:dyDescent="0.2">
      <c r="A959" s="52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</row>
    <row r="960" spans="1:13" ht="12.75" x14ac:dyDescent="0.2">
      <c r="A960" s="52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</row>
    <row r="961" spans="1:13" ht="12.75" x14ac:dyDescent="0.2">
      <c r="A961" s="52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</row>
    <row r="962" spans="1:13" ht="12.75" x14ac:dyDescent="0.2">
      <c r="A962" s="52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</row>
    <row r="963" spans="1:13" ht="12.75" x14ac:dyDescent="0.2">
      <c r="A963" s="52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</row>
    <row r="964" spans="1:13" ht="12.75" x14ac:dyDescent="0.2">
      <c r="A964" s="52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</row>
    <row r="965" spans="1:13" ht="12.75" x14ac:dyDescent="0.2">
      <c r="A965" s="52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</row>
    <row r="966" spans="1:13" ht="12.75" x14ac:dyDescent="0.2">
      <c r="A966" s="52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</row>
    <row r="967" spans="1:13" ht="12.75" x14ac:dyDescent="0.2">
      <c r="A967" s="52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</row>
    <row r="968" spans="1:13" ht="12.75" x14ac:dyDescent="0.2">
      <c r="A968" s="52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</row>
    <row r="969" spans="1:13" ht="12.75" x14ac:dyDescent="0.2">
      <c r="A969" s="52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</row>
    <row r="970" spans="1:13" ht="12.75" x14ac:dyDescent="0.2">
      <c r="A970" s="52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</row>
    <row r="971" spans="1:13" ht="12.75" x14ac:dyDescent="0.2">
      <c r="A971" s="52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</row>
    <row r="972" spans="1:13" ht="12.75" x14ac:dyDescent="0.2">
      <c r="A972" s="52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</row>
    <row r="973" spans="1:13" ht="12.75" x14ac:dyDescent="0.2">
      <c r="A973" s="52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</row>
    <row r="974" spans="1:13" ht="12.75" x14ac:dyDescent="0.2">
      <c r="A974" s="52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</row>
    <row r="975" spans="1:13" ht="12.75" x14ac:dyDescent="0.2">
      <c r="A975" s="52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</row>
    <row r="976" spans="1:13" ht="12.75" x14ac:dyDescent="0.2">
      <c r="A976" s="52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</row>
    <row r="977" spans="1:13" ht="12.75" x14ac:dyDescent="0.2">
      <c r="A977" s="52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</row>
    <row r="978" spans="1:13" ht="12.75" x14ac:dyDescent="0.2">
      <c r="A978" s="52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</row>
    <row r="979" spans="1:13" ht="12.75" x14ac:dyDescent="0.2">
      <c r="A979" s="52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</row>
    <row r="980" spans="1:13" ht="12.75" x14ac:dyDescent="0.2">
      <c r="A980" s="52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</row>
    <row r="981" spans="1:13" ht="12.75" x14ac:dyDescent="0.2">
      <c r="A981" s="52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</row>
    <row r="982" spans="1:13" ht="12.75" x14ac:dyDescent="0.2">
      <c r="A982" s="52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</row>
    <row r="983" spans="1:13" ht="12.75" x14ac:dyDescent="0.2">
      <c r="A983" s="52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</row>
    <row r="984" spans="1:13" ht="12.75" x14ac:dyDescent="0.2">
      <c r="A984" s="52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</row>
    <row r="985" spans="1:13" ht="12.75" x14ac:dyDescent="0.2">
      <c r="A985" s="52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</row>
    <row r="986" spans="1:13" ht="12.75" x14ac:dyDescent="0.2">
      <c r="A986" s="52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</row>
    <row r="987" spans="1:13" ht="12.75" x14ac:dyDescent="0.2">
      <c r="A987" s="52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</row>
    <row r="988" spans="1:13" ht="12.75" x14ac:dyDescent="0.2">
      <c r="A988" s="52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</row>
    <row r="989" spans="1:13" ht="12.75" x14ac:dyDescent="0.2">
      <c r="A989" s="52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</row>
    <row r="990" spans="1:13" ht="12.75" x14ac:dyDescent="0.2">
      <c r="A990" s="52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</row>
    <row r="991" spans="1:13" ht="12.75" x14ac:dyDescent="0.2">
      <c r="A991" s="52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</row>
    <row r="992" spans="1:13" ht="12.75" x14ac:dyDescent="0.2">
      <c r="A992" s="52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</row>
    <row r="993" spans="1:13" ht="12.75" x14ac:dyDescent="0.2">
      <c r="A993" s="52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</row>
    <row r="994" spans="1:13" ht="12.75" x14ac:dyDescent="0.2">
      <c r="A994" s="52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</row>
    <row r="995" spans="1:13" ht="12.75" x14ac:dyDescent="0.2">
      <c r="A995" s="52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</row>
    <row r="996" spans="1:13" ht="12.75" x14ac:dyDescent="0.2">
      <c r="A996" s="52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</row>
    <row r="997" spans="1:13" ht="12.75" x14ac:dyDescent="0.2">
      <c r="A997" s="52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</row>
    <row r="998" spans="1:13" ht="12.75" x14ac:dyDescent="0.2">
      <c r="A998" s="52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</row>
    <row r="999" spans="1:13" ht="12.75" x14ac:dyDescent="0.2">
      <c r="A999" s="52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</row>
    <row r="1000" spans="1:13" ht="12.75" x14ac:dyDescent="0.2">
      <c r="A1000" s="52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</row>
    <row r="1001" spans="1:13" ht="12.75" x14ac:dyDescent="0.2">
      <c r="A1001" s="52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</row>
    <row r="1002" spans="1:13" ht="12.75" x14ac:dyDescent="0.2">
      <c r="A1002" s="52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</row>
    <row r="1003" spans="1:13" ht="12.75" x14ac:dyDescent="0.2">
      <c r="A1003" s="52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</row>
    <row r="1004" spans="1:13" ht="12.75" x14ac:dyDescent="0.2">
      <c r="A1004" s="52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</row>
    <row r="1005" spans="1:13" ht="12.75" x14ac:dyDescent="0.2">
      <c r="A1005" s="52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</row>
    <row r="1006" spans="1:13" ht="12.75" x14ac:dyDescent="0.2">
      <c r="A1006" s="52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</row>
    <row r="1007" spans="1:13" ht="12.75" x14ac:dyDescent="0.2">
      <c r="A1007" s="52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</row>
    <row r="1008" spans="1:13" ht="12.75" x14ac:dyDescent="0.2">
      <c r="A1008" s="52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</row>
    <row r="1009" spans="1:13" ht="12.75" x14ac:dyDescent="0.2">
      <c r="A1009" s="52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</row>
    <row r="1010" spans="1:13" ht="12.75" x14ac:dyDescent="0.2">
      <c r="A1010" s="52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</row>
    <row r="1011" spans="1:13" ht="12.75" x14ac:dyDescent="0.2">
      <c r="A1011" s="52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</row>
    <row r="1012" spans="1:13" ht="12.75" x14ac:dyDescent="0.2">
      <c r="A1012" s="52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</row>
    <row r="1013" spans="1:13" ht="12.75" x14ac:dyDescent="0.2">
      <c r="A1013" s="52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</row>
    <row r="1014" spans="1:13" ht="12.75" x14ac:dyDescent="0.2">
      <c r="A1014" s="52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</row>
    <row r="1015" spans="1:13" ht="12.75" x14ac:dyDescent="0.2">
      <c r="A1015" s="52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</row>
    <row r="1016" spans="1:13" ht="12.75" x14ac:dyDescent="0.2">
      <c r="A1016" s="52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</row>
    <row r="1017" spans="1:13" ht="12.75" x14ac:dyDescent="0.2">
      <c r="A1017" s="52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</row>
    <row r="1018" spans="1:13" ht="12.75" x14ac:dyDescent="0.2">
      <c r="A1018" s="52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</row>
    <row r="1019" spans="1:13" ht="12.75" x14ac:dyDescent="0.2">
      <c r="A1019" s="52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</row>
    <row r="1020" spans="1:13" ht="12.75" x14ac:dyDescent="0.2">
      <c r="A1020" s="52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</row>
    <row r="1021" spans="1:13" ht="12.75" x14ac:dyDescent="0.2">
      <c r="A1021" s="52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</row>
    <row r="1022" spans="1:13" ht="12.75" x14ac:dyDescent="0.2">
      <c r="A1022" s="52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</row>
    <row r="1023" spans="1:13" ht="12.75" x14ac:dyDescent="0.2">
      <c r="A1023" s="52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</row>
    <row r="1024" spans="1:13" ht="12.75" x14ac:dyDescent="0.2">
      <c r="A1024" s="52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</row>
    <row r="1025" spans="1:13" ht="12.75" x14ac:dyDescent="0.2">
      <c r="A1025" s="52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</row>
    <row r="1026" spans="1:13" ht="12.75" x14ac:dyDescent="0.2">
      <c r="A1026" s="52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</row>
    <row r="1027" spans="1:13" ht="12.75" x14ac:dyDescent="0.2">
      <c r="A1027" s="52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</row>
    <row r="1028" spans="1:13" ht="12.75" x14ac:dyDescent="0.2">
      <c r="A1028" s="52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</row>
    <row r="1029" spans="1:13" ht="12.75" x14ac:dyDescent="0.2">
      <c r="A1029" s="52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</row>
    <row r="1030" spans="1:13" ht="12.75" x14ac:dyDescent="0.2">
      <c r="A1030" s="52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</row>
    <row r="1031" spans="1:13" ht="12.75" x14ac:dyDescent="0.2">
      <c r="A1031" s="52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</row>
    <row r="1032" spans="1:13" ht="12.75" x14ac:dyDescent="0.2">
      <c r="A1032" s="52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</row>
    <row r="1033" spans="1:13" ht="12.75" x14ac:dyDescent="0.2">
      <c r="A1033" s="52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</row>
    <row r="1034" spans="1:13" ht="12.75" x14ac:dyDescent="0.2">
      <c r="A1034" s="52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</row>
    <row r="1035" spans="1:13" ht="12.75" x14ac:dyDescent="0.2">
      <c r="A1035" s="52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</row>
    <row r="1036" spans="1:13" ht="12.75" x14ac:dyDescent="0.2">
      <c r="A1036" s="52"/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</row>
    <row r="1037" spans="1:13" ht="12.75" x14ac:dyDescent="0.2">
      <c r="A1037" s="52"/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</row>
    <row r="1038" spans="1:13" ht="12.75" x14ac:dyDescent="0.2">
      <c r="A1038" s="52"/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</row>
    <row r="1039" spans="1:13" ht="12.75" x14ac:dyDescent="0.2">
      <c r="A1039" s="52"/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</row>
    <row r="1040" spans="1:13" ht="12.75" x14ac:dyDescent="0.2">
      <c r="A1040" s="52"/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</row>
    <row r="1041" spans="1:13" ht="12.75" x14ac:dyDescent="0.2">
      <c r="A1041" s="52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</row>
    <row r="1042" spans="1:13" ht="12.75" x14ac:dyDescent="0.2">
      <c r="A1042" s="52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</row>
    <row r="1043" spans="1:13" ht="12.75" x14ac:dyDescent="0.2">
      <c r="A1043" s="52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</row>
    <row r="1044" spans="1:13" ht="12.75" x14ac:dyDescent="0.2">
      <c r="A1044" s="52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</row>
    <row r="1045" spans="1:13" ht="12.75" x14ac:dyDescent="0.2">
      <c r="A1045" s="52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</row>
    <row r="1046" spans="1:13" ht="12.75" x14ac:dyDescent="0.2">
      <c r="A1046" s="52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</row>
    <row r="1047" spans="1:13" ht="12.75" x14ac:dyDescent="0.2">
      <c r="A1047" s="52"/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</row>
    <row r="1048" spans="1:13" ht="12.75" x14ac:dyDescent="0.2">
      <c r="A1048" s="52"/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</row>
    <row r="1049" spans="1:13" ht="12.75" x14ac:dyDescent="0.2">
      <c r="A1049" s="52"/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</row>
    <row r="1050" spans="1:13" ht="12.75" x14ac:dyDescent="0.2">
      <c r="A1050" s="52"/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</row>
    <row r="1051" spans="1:13" ht="12.75" x14ac:dyDescent="0.2">
      <c r="A1051" s="52"/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</row>
    <row r="1052" spans="1:13" ht="12.75" x14ac:dyDescent="0.2">
      <c r="A1052" s="52"/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</row>
    <row r="1053" spans="1:13" ht="12.75" x14ac:dyDescent="0.2">
      <c r="A1053" s="52"/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</row>
    <row r="1054" spans="1:13" ht="12.75" x14ac:dyDescent="0.2">
      <c r="A1054" s="52"/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</row>
    <row r="1055" spans="1:13" ht="12.75" x14ac:dyDescent="0.2">
      <c r="A1055" s="52"/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</row>
    <row r="1056" spans="1:13" ht="12.75" x14ac:dyDescent="0.2">
      <c r="A1056" s="52"/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</row>
    <row r="1057" spans="1:13" ht="12.75" x14ac:dyDescent="0.2">
      <c r="A1057" s="52"/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</row>
    <row r="1058" spans="1:13" ht="12.75" x14ac:dyDescent="0.2">
      <c r="A1058" s="52"/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</row>
    <row r="1059" spans="1:13" ht="12.75" x14ac:dyDescent="0.2">
      <c r="A1059" s="52"/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</row>
    <row r="1060" spans="1:13" ht="12.75" x14ac:dyDescent="0.2">
      <c r="A1060" s="52"/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</row>
    <row r="1061" spans="1:13" ht="12.75" x14ac:dyDescent="0.2">
      <c r="A1061" s="52"/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</row>
    <row r="1062" spans="1:13" ht="12.75" x14ac:dyDescent="0.2">
      <c r="A1062" s="52"/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</row>
    <row r="1063" spans="1:13" ht="12.75" x14ac:dyDescent="0.2">
      <c r="A1063" s="52"/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</row>
    <row r="1064" spans="1:13" ht="12.75" x14ac:dyDescent="0.2">
      <c r="A1064" s="52"/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</row>
    <row r="1065" spans="1:13" ht="12.75" x14ac:dyDescent="0.2">
      <c r="A1065" s="52"/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</row>
    <row r="1066" spans="1:13" ht="12.75" x14ac:dyDescent="0.2">
      <c r="A1066" s="52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</row>
    <row r="1067" spans="1:13" ht="12.75" x14ac:dyDescent="0.2">
      <c r="A1067" s="52"/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</row>
    <row r="1068" spans="1:13" ht="12.75" x14ac:dyDescent="0.2">
      <c r="A1068" s="52"/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</row>
    <row r="1069" spans="1:13" ht="12.75" x14ac:dyDescent="0.2">
      <c r="A1069" s="52"/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</row>
    <row r="1070" spans="1:13" ht="12.75" x14ac:dyDescent="0.2">
      <c r="A1070" s="52"/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</row>
    <row r="1071" spans="1:13" ht="12.75" x14ac:dyDescent="0.2">
      <c r="A1071" s="52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</row>
    <row r="1072" spans="1:13" ht="12.75" x14ac:dyDescent="0.2">
      <c r="A1072" s="52"/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</row>
    <row r="1073" spans="1:13" ht="12.75" x14ac:dyDescent="0.2">
      <c r="A1073" s="52"/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</row>
    <row r="1074" spans="1:13" ht="12.75" x14ac:dyDescent="0.2">
      <c r="A1074" s="52"/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</row>
    <row r="1075" spans="1:13" ht="12.75" x14ac:dyDescent="0.2">
      <c r="A1075" s="52"/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</row>
    <row r="1076" spans="1:13" ht="12.75" x14ac:dyDescent="0.2">
      <c r="A1076" s="52"/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</row>
    <row r="1077" spans="1:13" ht="12.75" x14ac:dyDescent="0.2">
      <c r="A1077" s="52"/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</row>
    <row r="1078" spans="1:13" ht="12.75" x14ac:dyDescent="0.2">
      <c r="A1078" s="52"/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</row>
    <row r="1079" spans="1:13" ht="12.75" x14ac:dyDescent="0.2">
      <c r="A1079" s="52"/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</row>
    <row r="1080" spans="1:13" ht="12.75" x14ac:dyDescent="0.2">
      <c r="A1080" s="52"/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</row>
    <row r="1081" spans="1:13" ht="12.75" x14ac:dyDescent="0.2">
      <c r="A1081" s="52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</row>
    <row r="1082" spans="1:13" ht="12.75" x14ac:dyDescent="0.2">
      <c r="A1082" s="52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</row>
    <row r="1083" spans="1:13" ht="12.75" x14ac:dyDescent="0.2">
      <c r="A1083" s="52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</row>
    <row r="1084" spans="1:13" ht="12.75" x14ac:dyDescent="0.2">
      <c r="A1084" s="52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</row>
    <row r="1085" spans="1:13" ht="12.75" x14ac:dyDescent="0.2">
      <c r="A1085" s="52"/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</row>
    <row r="1086" spans="1:13" ht="12.75" x14ac:dyDescent="0.2">
      <c r="A1086" s="52"/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</row>
    <row r="1087" spans="1:13" ht="12.75" x14ac:dyDescent="0.2">
      <c r="A1087" s="52"/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</row>
    <row r="1088" spans="1:13" ht="12.75" x14ac:dyDescent="0.2">
      <c r="A1088" s="52"/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</row>
    <row r="1089" spans="1:13" ht="12.75" x14ac:dyDescent="0.2">
      <c r="A1089" s="52"/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</row>
    <row r="1090" spans="1:13" ht="12.75" x14ac:dyDescent="0.2">
      <c r="A1090" s="52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</row>
    <row r="1091" spans="1:13" ht="12.75" x14ac:dyDescent="0.2">
      <c r="A1091" s="52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</row>
    <row r="1092" spans="1:13" ht="12.75" x14ac:dyDescent="0.2">
      <c r="A1092" s="52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</row>
    <row r="1093" spans="1:13" ht="12.75" x14ac:dyDescent="0.2">
      <c r="A1093" s="52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</row>
    <row r="1094" spans="1:13" ht="12.75" x14ac:dyDescent="0.2">
      <c r="A1094" s="52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</row>
    <row r="1095" spans="1:13" ht="12.75" x14ac:dyDescent="0.2">
      <c r="A1095" s="52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</row>
    <row r="1096" spans="1:13" ht="12.75" x14ac:dyDescent="0.2">
      <c r="A1096" s="52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</row>
    <row r="1097" spans="1:13" ht="12.75" x14ac:dyDescent="0.2">
      <c r="A1097" s="52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</row>
    <row r="1098" spans="1:13" ht="12.75" x14ac:dyDescent="0.2">
      <c r="A1098" s="52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</row>
    <row r="1099" spans="1:13" ht="12.75" x14ac:dyDescent="0.2">
      <c r="A1099" s="52"/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</row>
    <row r="1100" spans="1:13" ht="12.75" x14ac:dyDescent="0.2">
      <c r="A1100" s="52"/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</row>
    <row r="1101" spans="1:13" ht="12.75" x14ac:dyDescent="0.2">
      <c r="A1101" s="52"/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</row>
    <row r="1102" spans="1:13" ht="12.75" x14ac:dyDescent="0.2">
      <c r="A1102" s="52"/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</row>
    <row r="1103" spans="1:13" ht="12.75" x14ac:dyDescent="0.2">
      <c r="A1103" s="52"/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</row>
    <row r="1104" spans="1:13" ht="12.75" x14ac:dyDescent="0.2">
      <c r="A1104" s="52"/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</row>
    <row r="1105" spans="1:13" ht="12.75" x14ac:dyDescent="0.2">
      <c r="A1105" s="52"/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</row>
    <row r="1106" spans="1:13" ht="12.75" x14ac:dyDescent="0.2">
      <c r="A1106" s="52"/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</row>
    <row r="1107" spans="1:13" ht="12.75" x14ac:dyDescent="0.2">
      <c r="A1107" s="52"/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</row>
    <row r="1108" spans="1:13" ht="12.75" x14ac:dyDescent="0.2">
      <c r="A1108" s="52"/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</row>
    <row r="1109" spans="1:13" ht="12.75" x14ac:dyDescent="0.2">
      <c r="A1109" s="52"/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</row>
    <row r="1110" spans="1:13" ht="12.75" x14ac:dyDescent="0.2">
      <c r="A1110" s="52"/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</row>
    <row r="1111" spans="1:13" ht="12.75" x14ac:dyDescent="0.2">
      <c r="A1111" s="52"/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</row>
    <row r="1112" spans="1:13" ht="12.75" x14ac:dyDescent="0.2">
      <c r="A1112" s="52"/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</row>
    <row r="1113" spans="1:13" ht="12.75" x14ac:dyDescent="0.2">
      <c r="A1113" s="52"/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</row>
    <row r="1114" spans="1:13" ht="12.75" x14ac:dyDescent="0.2">
      <c r="A1114" s="52"/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</row>
    <row r="1115" spans="1:13" ht="12.75" x14ac:dyDescent="0.2">
      <c r="A1115" s="52"/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</row>
    <row r="1116" spans="1:13" ht="12.75" x14ac:dyDescent="0.2">
      <c r="A1116" s="52"/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</row>
    <row r="1117" spans="1:13" ht="12.75" x14ac:dyDescent="0.2">
      <c r="A1117" s="52"/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</row>
    <row r="1118" spans="1:13" ht="12.75" x14ac:dyDescent="0.2">
      <c r="A1118" s="52"/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</row>
    <row r="1119" spans="1:13" ht="12.75" x14ac:dyDescent="0.2">
      <c r="A1119" s="52"/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</row>
    <row r="1120" spans="1:13" ht="12.75" x14ac:dyDescent="0.2">
      <c r="A1120" s="52"/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</row>
    <row r="1121" spans="1:13" ht="12.75" x14ac:dyDescent="0.2">
      <c r="A1121" s="52"/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</row>
    <row r="1122" spans="1:13" ht="12.75" x14ac:dyDescent="0.2">
      <c r="A1122" s="52"/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</row>
    <row r="1123" spans="1:13" ht="12.75" x14ac:dyDescent="0.2">
      <c r="A1123" s="52"/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</row>
    <row r="1124" spans="1:13" ht="12.75" x14ac:dyDescent="0.2">
      <c r="A1124" s="52"/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</row>
    <row r="1125" spans="1:13" ht="12.75" x14ac:dyDescent="0.2">
      <c r="A1125" s="52"/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</row>
    <row r="1126" spans="1:13" ht="12.75" x14ac:dyDescent="0.2">
      <c r="A1126" s="52"/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</row>
    <row r="1127" spans="1:13" ht="12.75" x14ac:dyDescent="0.2">
      <c r="A1127" s="52"/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</row>
    <row r="1128" spans="1:13" ht="12.75" x14ac:dyDescent="0.2">
      <c r="A1128" s="52"/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</row>
    <row r="1129" spans="1:13" ht="12.75" x14ac:dyDescent="0.2">
      <c r="A1129" s="52"/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</row>
    <row r="1130" spans="1:13" ht="12.75" x14ac:dyDescent="0.2">
      <c r="A1130" s="52"/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</row>
    <row r="1131" spans="1:13" ht="12.75" x14ac:dyDescent="0.2">
      <c r="A1131" s="52"/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</row>
    <row r="1132" spans="1:13" ht="12.75" x14ac:dyDescent="0.2">
      <c r="A1132" s="52"/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</row>
    <row r="1133" spans="1:13" ht="12.75" x14ac:dyDescent="0.2">
      <c r="A1133" s="52"/>
    </row>
    <row r="1134" spans="1:13" ht="12.75" x14ac:dyDescent="0.2">
      <c r="A1134" s="52"/>
    </row>
    <row r="1135" spans="1:13" ht="12.75" x14ac:dyDescent="0.2">
      <c r="A1135" s="52"/>
    </row>
    <row r="1136" spans="1:13" ht="12.75" x14ac:dyDescent="0.2">
      <c r="A1136" s="52"/>
    </row>
    <row r="1137" spans="1:1" ht="12.75" x14ac:dyDescent="0.2">
      <c r="A1137" s="52"/>
    </row>
    <row r="1138" spans="1:1" ht="12.75" x14ac:dyDescent="0.2">
      <c r="A1138" s="52"/>
    </row>
    <row r="1139" spans="1:1" ht="12.75" x14ac:dyDescent="0.2">
      <c r="A1139" s="52"/>
    </row>
    <row r="1140" spans="1:1" ht="12.75" x14ac:dyDescent="0.2">
      <c r="A1140" s="52"/>
    </row>
    <row r="1141" spans="1:1" ht="12.75" x14ac:dyDescent="0.2">
      <c r="A1141" s="52"/>
    </row>
    <row r="1142" spans="1:1" ht="12.75" x14ac:dyDescent="0.2">
      <c r="A1142" s="52"/>
    </row>
    <row r="1143" spans="1:1" ht="12.75" x14ac:dyDescent="0.2">
      <c r="A1143" s="52"/>
    </row>
    <row r="1144" spans="1:1" ht="12.75" x14ac:dyDescent="0.2">
      <c r="A1144" s="52"/>
    </row>
    <row r="1145" spans="1:1" ht="12.75" x14ac:dyDescent="0.2">
      <c r="A1145" s="52"/>
    </row>
    <row r="1146" spans="1:1" ht="12.75" x14ac:dyDescent="0.2">
      <c r="A1146" s="52"/>
    </row>
    <row r="1147" spans="1:1" ht="12.75" x14ac:dyDescent="0.2">
      <c r="A1147" s="52"/>
    </row>
    <row r="1148" spans="1:1" ht="12.75" x14ac:dyDescent="0.2">
      <c r="A1148" s="52"/>
    </row>
    <row r="1149" spans="1:1" ht="12.75" x14ac:dyDescent="0.2">
      <c r="A1149" s="52"/>
    </row>
    <row r="1150" spans="1:1" ht="12.75" x14ac:dyDescent="0.2">
      <c r="A1150" s="52"/>
    </row>
    <row r="1151" spans="1:1" ht="12.75" x14ac:dyDescent="0.2">
      <c r="A1151" s="52"/>
    </row>
    <row r="1152" spans="1:1" ht="12.75" x14ac:dyDescent="0.2">
      <c r="A1152" s="52"/>
    </row>
    <row r="1153" spans="1:1" ht="12.75" x14ac:dyDescent="0.2">
      <c r="A1153" s="52"/>
    </row>
    <row r="1154" spans="1:1" ht="12.75" x14ac:dyDescent="0.2">
      <c r="A1154" s="52"/>
    </row>
    <row r="1155" spans="1:1" ht="12.75" x14ac:dyDescent="0.2">
      <c r="A1155" s="52"/>
    </row>
    <row r="1156" spans="1:1" ht="12.75" x14ac:dyDescent="0.2">
      <c r="A1156" s="52"/>
    </row>
    <row r="1157" spans="1:1" ht="12.75" x14ac:dyDescent="0.2">
      <c r="A1157" s="52"/>
    </row>
    <row r="1158" spans="1:1" ht="12.75" x14ac:dyDescent="0.2">
      <c r="A1158" s="52"/>
    </row>
    <row r="1159" spans="1:1" ht="12.75" x14ac:dyDescent="0.2">
      <c r="A1159" s="52"/>
    </row>
    <row r="1160" spans="1:1" ht="12.75" x14ac:dyDescent="0.2">
      <c r="A1160" s="52"/>
    </row>
    <row r="1161" spans="1:1" ht="12.75" x14ac:dyDescent="0.2">
      <c r="A1161" s="52"/>
    </row>
    <row r="1162" spans="1:1" ht="12.75" x14ac:dyDescent="0.2">
      <c r="A1162" s="52"/>
    </row>
    <row r="1163" spans="1:1" ht="12.75" x14ac:dyDescent="0.2">
      <c r="A1163" s="52"/>
    </row>
    <row r="1164" spans="1:1" ht="12.75" x14ac:dyDescent="0.2">
      <c r="A1164" s="52"/>
    </row>
    <row r="1165" spans="1:1" ht="12.75" x14ac:dyDescent="0.2">
      <c r="A1165" s="52"/>
    </row>
    <row r="1166" spans="1:1" ht="12.75" x14ac:dyDescent="0.2">
      <c r="A1166" s="52"/>
    </row>
    <row r="1167" spans="1:1" ht="12.75" x14ac:dyDescent="0.2">
      <c r="A1167" s="52"/>
    </row>
    <row r="1168" spans="1:1" ht="12.75" x14ac:dyDescent="0.2">
      <c r="A1168" s="52"/>
    </row>
    <row r="1169" spans="1:1" ht="12.75" x14ac:dyDescent="0.2">
      <c r="A1169" s="52"/>
    </row>
    <row r="1170" spans="1:1" ht="12.75" x14ac:dyDescent="0.2">
      <c r="A1170" s="52"/>
    </row>
    <row r="1171" spans="1:1" ht="12.75" x14ac:dyDescent="0.2">
      <c r="A1171" s="52"/>
    </row>
    <row r="1172" spans="1:1" ht="12.75" x14ac:dyDescent="0.2">
      <c r="A1172" s="52"/>
    </row>
    <row r="1173" spans="1:1" ht="12.75" x14ac:dyDescent="0.2">
      <c r="A1173" s="52"/>
    </row>
    <row r="1174" spans="1:1" ht="12.75" x14ac:dyDescent="0.2">
      <c r="A1174" s="52"/>
    </row>
    <row r="1175" spans="1:1" ht="12.75" x14ac:dyDescent="0.2">
      <c r="A1175" s="52"/>
    </row>
    <row r="1176" spans="1:1" ht="12.75" x14ac:dyDescent="0.2">
      <c r="A1176" s="52"/>
    </row>
    <row r="1177" spans="1:1" ht="12.75" x14ac:dyDescent="0.2">
      <c r="A1177" s="52"/>
    </row>
    <row r="1178" spans="1:1" ht="12.75" x14ac:dyDescent="0.2">
      <c r="A1178" s="52"/>
    </row>
    <row r="1179" spans="1:1" ht="12.75" x14ac:dyDescent="0.2">
      <c r="A1179" s="52"/>
    </row>
    <row r="1180" spans="1:1" ht="12.75" x14ac:dyDescent="0.2">
      <c r="A1180" s="52"/>
    </row>
    <row r="1181" spans="1:1" ht="12.75" x14ac:dyDescent="0.2">
      <c r="A1181" s="52"/>
    </row>
    <row r="1182" spans="1:1" ht="12.75" x14ac:dyDescent="0.2">
      <c r="A1182" s="52"/>
    </row>
    <row r="1183" spans="1:1" ht="12.75" x14ac:dyDescent="0.2">
      <c r="A1183" s="52"/>
    </row>
    <row r="1184" spans="1:1" ht="12.75" x14ac:dyDescent="0.2">
      <c r="A1184" s="52"/>
    </row>
    <row r="1185" spans="1:1" ht="12.75" x14ac:dyDescent="0.2">
      <c r="A1185" s="52"/>
    </row>
    <row r="1186" spans="1:1" ht="12.75" x14ac:dyDescent="0.2">
      <c r="A1186" s="52"/>
    </row>
    <row r="1187" spans="1:1" ht="12.75" x14ac:dyDescent="0.2">
      <c r="A1187" s="52"/>
    </row>
    <row r="1188" spans="1:1" ht="12.75" x14ac:dyDescent="0.2">
      <c r="A1188" s="52"/>
    </row>
    <row r="1189" spans="1:1" ht="12.75" x14ac:dyDescent="0.2">
      <c r="A1189" s="52"/>
    </row>
    <row r="1190" spans="1:1" ht="12.75" x14ac:dyDescent="0.2">
      <c r="A1190" s="52"/>
    </row>
    <row r="1191" spans="1:1" ht="12.75" x14ac:dyDescent="0.2">
      <c r="A1191" s="52"/>
    </row>
    <row r="1192" spans="1:1" ht="12.75" x14ac:dyDescent="0.2">
      <c r="A1192" s="52"/>
    </row>
    <row r="1193" spans="1:1" ht="12.75" x14ac:dyDescent="0.2">
      <c r="A1193" s="52"/>
    </row>
    <row r="1194" spans="1:1" ht="12.75" x14ac:dyDescent="0.2">
      <c r="A1194" s="52"/>
    </row>
    <row r="1195" spans="1:1" ht="12.75" x14ac:dyDescent="0.2">
      <c r="A1195" s="52"/>
    </row>
    <row r="1196" spans="1:1" ht="12.75" x14ac:dyDescent="0.2">
      <c r="A1196" s="52"/>
    </row>
    <row r="1197" spans="1:1" ht="12.75" x14ac:dyDescent="0.2">
      <c r="A1197" s="52"/>
    </row>
    <row r="1198" spans="1:1" ht="12.75" x14ac:dyDescent="0.2">
      <c r="A1198" s="52"/>
    </row>
    <row r="1199" spans="1:1" ht="12.75" x14ac:dyDescent="0.2">
      <c r="A1199" s="52"/>
    </row>
    <row r="1200" spans="1:1" ht="12.75" x14ac:dyDescent="0.2">
      <c r="A1200" s="52"/>
    </row>
    <row r="1201" spans="1:1" ht="12.75" x14ac:dyDescent="0.2">
      <c r="A1201" s="52"/>
    </row>
    <row r="1202" spans="1:1" ht="12.75" x14ac:dyDescent="0.2">
      <c r="A1202" s="52"/>
    </row>
    <row r="1203" spans="1:1" ht="12.75" x14ac:dyDescent="0.2">
      <c r="A1203" s="52"/>
    </row>
    <row r="1204" spans="1:1" ht="12.75" x14ac:dyDescent="0.2">
      <c r="A1204" s="52"/>
    </row>
    <row r="1205" spans="1:1" ht="12.75" x14ac:dyDescent="0.2">
      <c r="A1205" s="52"/>
    </row>
    <row r="1206" spans="1:1" ht="12.75" x14ac:dyDescent="0.2">
      <c r="A1206" s="52"/>
    </row>
    <row r="1207" spans="1:1" ht="12.75" x14ac:dyDescent="0.2">
      <c r="A1207" s="52"/>
    </row>
    <row r="1208" spans="1:1" ht="12.75" x14ac:dyDescent="0.2">
      <c r="A1208" s="52"/>
    </row>
    <row r="1209" spans="1:1" ht="12.75" x14ac:dyDescent="0.2">
      <c r="A1209" s="52"/>
    </row>
    <row r="1210" spans="1:1" ht="12.75" x14ac:dyDescent="0.2">
      <c r="A1210" s="52"/>
    </row>
    <row r="1211" spans="1:1" ht="12.75" x14ac:dyDescent="0.2">
      <c r="A1211" s="52"/>
    </row>
    <row r="1212" spans="1:1" ht="12.75" x14ac:dyDescent="0.2">
      <c r="A1212" s="52"/>
    </row>
    <row r="1213" spans="1:1" ht="12.75" x14ac:dyDescent="0.2">
      <c r="A1213" s="52"/>
    </row>
    <row r="1214" spans="1:1" ht="12.75" x14ac:dyDescent="0.2">
      <c r="A1214" s="52"/>
    </row>
    <row r="1215" spans="1:1" ht="12.75" x14ac:dyDescent="0.2">
      <c r="A1215" s="52"/>
    </row>
    <row r="1216" spans="1:1" ht="12.75" x14ac:dyDescent="0.2">
      <c r="A1216" s="52"/>
    </row>
    <row r="1217" spans="1:1" ht="12.75" x14ac:dyDescent="0.2">
      <c r="A1217" s="52"/>
    </row>
    <row r="1218" spans="1:1" ht="12.75" x14ac:dyDescent="0.2">
      <c r="A1218" s="52"/>
    </row>
    <row r="1219" spans="1:1" ht="12.75" x14ac:dyDescent="0.2">
      <c r="A1219" s="52"/>
    </row>
    <row r="1220" spans="1:1" ht="12.75" x14ac:dyDescent="0.2">
      <c r="A1220" s="52"/>
    </row>
    <row r="1221" spans="1:1" ht="12.75" x14ac:dyDescent="0.2">
      <c r="A1221" s="52"/>
    </row>
    <row r="1222" spans="1:1" ht="12.75" x14ac:dyDescent="0.2">
      <c r="A1222" s="52"/>
    </row>
    <row r="1223" spans="1:1" ht="12.75" x14ac:dyDescent="0.2">
      <c r="A1223" s="52"/>
    </row>
    <row r="1224" spans="1:1" ht="12.75" x14ac:dyDescent="0.2">
      <c r="A1224" s="52"/>
    </row>
    <row r="1225" spans="1:1" ht="12.75" x14ac:dyDescent="0.2">
      <c r="A1225" s="52"/>
    </row>
    <row r="1226" spans="1:1" ht="12.75" x14ac:dyDescent="0.2">
      <c r="A1226" s="52"/>
    </row>
    <row r="1227" spans="1:1" ht="12.75" x14ac:dyDescent="0.2">
      <c r="A1227" s="52"/>
    </row>
    <row r="1228" spans="1:1" ht="12.75" x14ac:dyDescent="0.2">
      <c r="A1228" s="52"/>
    </row>
    <row r="1229" spans="1:1" ht="12.75" x14ac:dyDescent="0.2">
      <c r="A1229" s="52"/>
    </row>
    <row r="1230" spans="1:1" ht="12.75" x14ac:dyDescent="0.2">
      <c r="A1230" s="52"/>
    </row>
    <row r="1231" spans="1:1" ht="12.75" x14ac:dyDescent="0.2">
      <c r="A1231" s="52"/>
    </row>
    <row r="1232" spans="1:1" ht="12.75" x14ac:dyDescent="0.2">
      <c r="A1232" s="52"/>
    </row>
    <row r="1233" spans="1:1" ht="12.75" x14ac:dyDescent="0.2">
      <c r="A1233" s="52"/>
    </row>
    <row r="1234" spans="1:1" ht="12.75" x14ac:dyDescent="0.2">
      <c r="A1234" s="52"/>
    </row>
    <row r="1235" spans="1:1" ht="12.75" x14ac:dyDescent="0.2">
      <c r="A1235" s="52"/>
    </row>
    <row r="1236" spans="1:1" ht="12.75" x14ac:dyDescent="0.2">
      <c r="A1236" s="52"/>
    </row>
    <row r="1237" spans="1:1" ht="12.75" x14ac:dyDescent="0.2">
      <c r="A1237" s="52"/>
    </row>
    <row r="1238" spans="1:1" ht="12.75" x14ac:dyDescent="0.2">
      <c r="A1238" s="52"/>
    </row>
    <row r="1239" spans="1:1" ht="12.75" x14ac:dyDescent="0.2">
      <c r="A1239" s="52"/>
    </row>
    <row r="1240" spans="1:1" ht="12.75" x14ac:dyDescent="0.2">
      <c r="A1240" s="52"/>
    </row>
    <row r="1241" spans="1:1" ht="12.75" x14ac:dyDescent="0.2">
      <c r="A1241" s="52"/>
    </row>
    <row r="1242" spans="1:1" ht="12.75" x14ac:dyDescent="0.2">
      <c r="A1242" s="52"/>
    </row>
    <row r="1243" spans="1:1" ht="12.75" x14ac:dyDescent="0.2">
      <c r="A1243" s="52"/>
    </row>
    <row r="1244" spans="1:1" ht="12.75" x14ac:dyDescent="0.2">
      <c r="A1244" s="52"/>
    </row>
    <row r="1245" spans="1:1" ht="12.75" x14ac:dyDescent="0.2">
      <c r="A1245" s="52"/>
    </row>
    <row r="1246" spans="1:1" ht="12.75" x14ac:dyDescent="0.2">
      <c r="A1246" s="52"/>
    </row>
    <row r="1247" spans="1:1" ht="12.75" x14ac:dyDescent="0.2">
      <c r="A1247" s="52"/>
    </row>
    <row r="1248" spans="1:1" ht="12.75" x14ac:dyDescent="0.2">
      <c r="A1248" s="52"/>
    </row>
    <row r="1249" spans="1:1" ht="12.75" x14ac:dyDescent="0.2">
      <c r="A1249" s="52"/>
    </row>
    <row r="1250" spans="1:1" ht="12.75" x14ac:dyDescent="0.2">
      <c r="A1250" s="52"/>
    </row>
    <row r="1251" spans="1:1" ht="12.75" x14ac:dyDescent="0.2">
      <c r="A1251" s="52"/>
    </row>
    <row r="1252" spans="1:1" ht="12.75" x14ac:dyDescent="0.2">
      <c r="A1252" s="52"/>
    </row>
    <row r="1253" spans="1:1" ht="12.75" x14ac:dyDescent="0.2">
      <c r="A1253" s="52"/>
    </row>
    <row r="1254" spans="1:1" ht="12.75" x14ac:dyDescent="0.2">
      <c r="A1254" s="52"/>
    </row>
    <row r="1255" spans="1:1" ht="12.75" x14ac:dyDescent="0.2">
      <c r="A1255" s="52"/>
    </row>
    <row r="1256" spans="1:1" ht="12.75" x14ac:dyDescent="0.2">
      <c r="A1256" s="52"/>
    </row>
    <row r="1257" spans="1:1" ht="12.75" x14ac:dyDescent="0.2">
      <c r="A1257" s="52"/>
    </row>
    <row r="1258" spans="1:1" ht="12.75" x14ac:dyDescent="0.2">
      <c r="A1258" s="52"/>
    </row>
    <row r="1259" spans="1:1" ht="12.75" x14ac:dyDescent="0.2">
      <c r="A1259" s="52"/>
    </row>
    <row r="1260" spans="1:1" ht="12.75" x14ac:dyDescent="0.2">
      <c r="A1260" s="52"/>
    </row>
    <row r="1261" spans="1:1" ht="12.75" x14ac:dyDescent="0.2">
      <c r="A1261" s="52"/>
    </row>
    <row r="1262" spans="1:1" ht="12.75" x14ac:dyDescent="0.2">
      <c r="A1262" s="52"/>
    </row>
    <row r="1263" spans="1:1" ht="12.75" x14ac:dyDescent="0.2">
      <c r="A1263" s="52"/>
    </row>
    <row r="1264" spans="1:1" ht="12.75" x14ac:dyDescent="0.2">
      <c r="A1264" s="52"/>
    </row>
    <row r="1265" spans="1:1" ht="12.75" x14ac:dyDescent="0.2">
      <c r="A1265" s="52"/>
    </row>
    <row r="1266" spans="1:1" ht="12.75" x14ac:dyDescent="0.2">
      <c r="A1266" s="52"/>
    </row>
    <row r="1267" spans="1:1" ht="12.75" x14ac:dyDescent="0.2">
      <c r="A1267" s="52"/>
    </row>
    <row r="1268" spans="1:1" ht="12.75" x14ac:dyDescent="0.2">
      <c r="A1268" s="52"/>
    </row>
    <row r="1269" spans="1:1" ht="12.75" x14ac:dyDescent="0.2">
      <c r="A1269" s="52"/>
    </row>
    <row r="1270" spans="1:1" ht="12.75" x14ac:dyDescent="0.2">
      <c r="A1270" s="52"/>
    </row>
    <row r="1271" spans="1:1" ht="12.75" x14ac:dyDescent="0.2">
      <c r="A1271" s="52"/>
    </row>
    <row r="1272" spans="1:1" ht="12.75" x14ac:dyDescent="0.2">
      <c r="A1272" s="52"/>
    </row>
    <row r="1273" spans="1:1" ht="12.75" x14ac:dyDescent="0.2">
      <c r="A1273" s="52"/>
    </row>
    <row r="1274" spans="1:1" ht="12.75" x14ac:dyDescent="0.2">
      <c r="A1274" s="52"/>
    </row>
    <row r="1275" spans="1:1" ht="12.75" x14ac:dyDescent="0.2">
      <c r="A1275" s="52"/>
    </row>
    <row r="1276" spans="1:1" ht="12.75" x14ac:dyDescent="0.2">
      <c r="A1276" s="52"/>
    </row>
    <row r="1277" spans="1:1" ht="12.75" x14ac:dyDescent="0.2">
      <c r="A1277" s="52"/>
    </row>
    <row r="1278" spans="1:1" ht="12.75" x14ac:dyDescent="0.2">
      <c r="A1278" s="52"/>
    </row>
    <row r="1279" spans="1:1" ht="12.75" x14ac:dyDescent="0.2">
      <c r="A1279" s="52"/>
    </row>
    <row r="1280" spans="1:1" ht="12.75" x14ac:dyDescent="0.2">
      <c r="A1280" s="52"/>
    </row>
    <row r="1281" spans="1:1" ht="12.75" x14ac:dyDescent="0.2">
      <c r="A1281" s="52"/>
    </row>
    <row r="1282" spans="1:1" ht="12.75" x14ac:dyDescent="0.2">
      <c r="A1282" s="52"/>
    </row>
    <row r="1283" spans="1:1" ht="12.75" x14ac:dyDescent="0.2">
      <c r="A1283" s="52"/>
    </row>
    <row r="1284" spans="1:1" ht="12.75" x14ac:dyDescent="0.2">
      <c r="A1284" s="52"/>
    </row>
    <row r="1285" spans="1:1" ht="12.75" x14ac:dyDescent="0.2">
      <c r="A1285" s="52"/>
    </row>
    <row r="1286" spans="1:1" ht="12.75" x14ac:dyDescent="0.2">
      <c r="A1286" s="52"/>
    </row>
    <row r="1287" spans="1:1" ht="12.75" x14ac:dyDescent="0.2">
      <c r="A1287" s="52"/>
    </row>
    <row r="1288" spans="1:1" ht="12.75" x14ac:dyDescent="0.2">
      <c r="A1288" s="52"/>
    </row>
    <row r="1289" spans="1:1" ht="12.75" x14ac:dyDescent="0.2">
      <c r="A1289" s="52"/>
    </row>
    <row r="1290" spans="1:1" ht="12.75" x14ac:dyDescent="0.2">
      <c r="A1290" s="52"/>
    </row>
    <row r="1291" spans="1:1" ht="12.75" x14ac:dyDescent="0.2">
      <c r="A1291" s="52"/>
    </row>
    <row r="1292" spans="1:1" ht="12.75" x14ac:dyDescent="0.2">
      <c r="A1292" s="52"/>
    </row>
    <row r="1293" spans="1:1" ht="12.75" x14ac:dyDescent="0.2">
      <c r="A1293" s="52"/>
    </row>
    <row r="1294" spans="1:1" ht="12.75" x14ac:dyDescent="0.2">
      <c r="A1294" s="52"/>
    </row>
    <row r="1295" spans="1:1" ht="12.75" x14ac:dyDescent="0.2">
      <c r="A1295" s="52"/>
    </row>
    <row r="1296" spans="1:1" ht="12.75" x14ac:dyDescent="0.2">
      <c r="A1296" s="52"/>
    </row>
    <row r="1297" spans="1:1" ht="12.75" x14ac:dyDescent="0.2">
      <c r="A1297" s="52"/>
    </row>
    <row r="1298" spans="1:1" ht="12.75" x14ac:dyDescent="0.2">
      <c r="A1298" s="52"/>
    </row>
    <row r="1299" spans="1:1" ht="12.75" x14ac:dyDescent="0.2">
      <c r="A1299" s="52"/>
    </row>
    <row r="1300" spans="1:1" ht="12.75" x14ac:dyDescent="0.2">
      <c r="A1300" s="52"/>
    </row>
    <row r="1301" spans="1:1" ht="12.75" x14ac:dyDescent="0.2">
      <c r="A1301" s="52"/>
    </row>
    <row r="1302" spans="1:1" ht="12.75" x14ac:dyDescent="0.2">
      <c r="A1302" s="52"/>
    </row>
    <row r="1303" spans="1:1" ht="12.75" x14ac:dyDescent="0.2">
      <c r="A1303" s="52"/>
    </row>
    <row r="1304" spans="1:1" ht="12.75" x14ac:dyDescent="0.2">
      <c r="A1304" s="52"/>
    </row>
    <row r="1305" spans="1:1" ht="12.75" x14ac:dyDescent="0.2">
      <c r="A1305" s="52"/>
    </row>
    <row r="1306" spans="1:1" ht="12.75" x14ac:dyDescent="0.2">
      <c r="A1306" s="52"/>
    </row>
    <row r="1307" spans="1:1" ht="12.75" x14ac:dyDescent="0.2">
      <c r="A1307" s="52"/>
    </row>
    <row r="1308" spans="1:1" ht="12.75" x14ac:dyDescent="0.2">
      <c r="A1308" s="52"/>
    </row>
    <row r="1309" spans="1:1" ht="12.75" x14ac:dyDescent="0.2">
      <c r="A1309" s="52"/>
    </row>
    <row r="1310" spans="1:1" ht="12.75" x14ac:dyDescent="0.2">
      <c r="A1310" s="52"/>
    </row>
    <row r="1311" spans="1:1" ht="12.75" x14ac:dyDescent="0.2">
      <c r="A1311" s="52"/>
    </row>
    <row r="1312" spans="1:1" ht="12.75" x14ac:dyDescent="0.2">
      <c r="A1312" s="52"/>
    </row>
    <row r="1313" spans="1:1" ht="12.75" x14ac:dyDescent="0.2">
      <c r="A1313" s="52"/>
    </row>
    <row r="1314" spans="1:1" ht="12.75" x14ac:dyDescent="0.2">
      <c r="A1314" s="52"/>
    </row>
    <row r="1315" spans="1:1" ht="12.75" x14ac:dyDescent="0.2">
      <c r="A1315" s="52"/>
    </row>
    <row r="1316" spans="1:1" ht="12.75" x14ac:dyDescent="0.2">
      <c r="A1316" s="52"/>
    </row>
    <row r="1317" spans="1:1" ht="12.75" x14ac:dyDescent="0.2">
      <c r="A1317" s="52"/>
    </row>
    <row r="1318" spans="1:1" ht="12.75" x14ac:dyDescent="0.2">
      <c r="A1318" s="52"/>
    </row>
    <row r="1319" spans="1:1" ht="12.75" x14ac:dyDescent="0.2">
      <c r="A1319" s="52"/>
    </row>
    <row r="1320" spans="1:1" ht="12.75" x14ac:dyDescent="0.2">
      <c r="A1320" s="52"/>
    </row>
    <row r="1321" spans="1:1" ht="12.75" x14ac:dyDescent="0.2">
      <c r="A1321" s="52"/>
    </row>
    <row r="1322" spans="1:1" ht="12.75" x14ac:dyDescent="0.2">
      <c r="A1322" s="52"/>
    </row>
    <row r="1323" spans="1:1" ht="12.75" x14ac:dyDescent="0.2">
      <c r="A1323" s="52"/>
    </row>
    <row r="1324" spans="1:1" ht="12.75" x14ac:dyDescent="0.2">
      <c r="A1324" s="52"/>
    </row>
    <row r="1325" spans="1:1" ht="12.75" x14ac:dyDescent="0.2">
      <c r="A1325" s="52"/>
    </row>
    <row r="1326" spans="1:1" ht="12.75" x14ac:dyDescent="0.2">
      <c r="A1326" s="52"/>
    </row>
    <row r="1327" spans="1:1" ht="12.75" x14ac:dyDescent="0.2">
      <c r="A1327" s="52"/>
    </row>
    <row r="1328" spans="1:1" ht="12.75" x14ac:dyDescent="0.2">
      <c r="A1328" s="52"/>
    </row>
    <row r="1329" spans="1:1" ht="12.75" x14ac:dyDescent="0.2">
      <c r="A1329" s="52"/>
    </row>
    <row r="1330" spans="1:1" ht="12.75" x14ac:dyDescent="0.2">
      <c r="A1330" s="52"/>
    </row>
    <row r="1331" spans="1:1" ht="12.75" x14ac:dyDescent="0.2">
      <c r="A1331" s="52"/>
    </row>
    <row r="1332" spans="1:1" ht="12.75" x14ac:dyDescent="0.2">
      <c r="A1332" s="52"/>
    </row>
    <row r="1333" spans="1:1" ht="12.75" x14ac:dyDescent="0.2">
      <c r="A1333" s="52"/>
    </row>
    <row r="1334" spans="1:1" ht="12.75" x14ac:dyDescent="0.2">
      <c r="A1334" s="52"/>
    </row>
    <row r="1335" spans="1:1" ht="12.75" x14ac:dyDescent="0.2">
      <c r="A1335" s="52"/>
    </row>
    <row r="1336" spans="1:1" ht="12.75" x14ac:dyDescent="0.2">
      <c r="A1336" s="52"/>
    </row>
    <row r="1337" spans="1:1" ht="12.75" x14ac:dyDescent="0.2">
      <c r="A1337" s="52"/>
    </row>
    <row r="1338" spans="1:1" ht="12.75" x14ac:dyDescent="0.2">
      <c r="A1338" s="52"/>
    </row>
    <row r="1339" spans="1:1" ht="12.75" x14ac:dyDescent="0.2">
      <c r="A1339" s="52"/>
    </row>
    <row r="1340" spans="1:1" ht="12.75" x14ac:dyDescent="0.2">
      <c r="A1340" s="52"/>
    </row>
    <row r="1341" spans="1:1" ht="12.75" x14ac:dyDescent="0.2">
      <c r="A1341" s="52"/>
    </row>
    <row r="1342" spans="1:1" ht="12.75" x14ac:dyDescent="0.2">
      <c r="A1342" s="52"/>
    </row>
    <row r="1343" spans="1:1" ht="12.75" x14ac:dyDescent="0.2">
      <c r="A1343" s="52"/>
    </row>
    <row r="1344" spans="1:1" ht="12.75" x14ac:dyDescent="0.2">
      <c r="A1344" s="52"/>
    </row>
    <row r="1345" spans="1:1" ht="12.75" x14ac:dyDescent="0.2">
      <c r="A1345" s="52"/>
    </row>
    <row r="1346" spans="1:1" ht="12.75" x14ac:dyDescent="0.2">
      <c r="A1346" s="52"/>
    </row>
    <row r="1347" spans="1:1" ht="12.75" x14ac:dyDescent="0.2">
      <c r="A1347" s="52"/>
    </row>
    <row r="1348" spans="1:1" ht="12.75" x14ac:dyDescent="0.2">
      <c r="A1348" s="52"/>
    </row>
    <row r="1349" spans="1:1" ht="12.75" x14ac:dyDescent="0.2">
      <c r="A1349" s="52"/>
    </row>
    <row r="1350" spans="1:1" ht="12.75" x14ac:dyDescent="0.2">
      <c r="A1350" s="52"/>
    </row>
    <row r="1351" spans="1:1" ht="12.75" x14ac:dyDescent="0.2">
      <c r="A1351" s="52"/>
    </row>
    <row r="1352" spans="1:1" ht="12.75" x14ac:dyDescent="0.2">
      <c r="A1352" s="52"/>
    </row>
    <row r="1353" spans="1:1" ht="12.75" x14ac:dyDescent="0.2">
      <c r="A1353" s="52"/>
    </row>
    <row r="1354" spans="1:1" ht="12.75" x14ac:dyDescent="0.2">
      <c r="A1354" s="52"/>
    </row>
    <row r="1355" spans="1:1" ht="12.75" x14ac:dyDescent="0.2">
      <c r="A1355" s="52"/>
    </row>
    <row r="1356" spans="1:1" ht="12.75" x14ac:dyDescent="0.2">
      <c r="A1356" s="52"/>
    </row>
    <row r="1357" spans="1:1" ht="12.75" x14ac:dyDescent="0.2">
      <c r="A1357" s="52"/>
    </row>
    <row r="1358" spans="1:1" ht="12.75" x14ac:dyDescent="0.2">
      <c r="A1358" s="52"/>
    </row>
    <row r="1359" spans="1:1" ht="12.75" x14ac:dyDescent="0.2">
      <c r="A1359" s="52"/>
    </row>
    <row r="1360" spans="1:1" ht="12.75" x14ac:dyDescent="0.2">
      <c r="A1360" s="52"/>
    </row>
    <row r="1361" spans="1:1" ht="12.75" x14ac:dyDescent="0.2">
      <c r="A1361" s="52"/>
    </row>
    <row r="1362" spans="1:1" ht="12.75" x14ac:dyDescent="0.2">
      <c r="A1362" s="52"/>
    </row>
    <row r="1363" spans="1:1" ht="12.75" x14ac:dyDescent="0.2">
      <c r="A1363" s="52"/>
    </row>
    <row r="1364" spans="1:1" ht="12.75" x14ac:dyDescent="0.2">
      <c r="A1364" s="52"/>
    </row>
    <row r="1365" spans="1:1" ht="12.75" x14ac:dyDescent="0.2">
      <c r="A1365" s="52"/>
    </row>
    <row r="1366" spans="1:1" ht="12.75" x14ac:dyDescent="0.2">
      <c r="A1366" s="52"/>
    </row>
    <row r="1367" spans="1:1" ht="12.75" x14ac:dyDescent="0.2">
      <c r="A1367" s="52"/>
    </row>
    <row r="1368" spans="1:1" ht="12.75" x14ac:dyDescent="0.2">
      <c r="A1368" s="52"/>
    </row>
    <row r="1369" spans="1:1" ht="12.75" x14ac:dyDescent="0.2">
      <c r="A1369" s="52"/>
    </row>
    <row r="1370" spans="1:1" ht="12.75" x14ac:dyDescent="0.2">
      <c r="A1370" s="52"/>
    </row>
    <row r="1371" spans="1:1" ht="12.75" x14ac:dyDescent="0.2">
      <c r="A1371" s="52"/>
    </row>
    <row r="1372" spans="1:1" ht="12.75" x14ac:dyDescent="0.2">
      <c r="A1372" s="52"/>
    </row>
    <row r="1373" spans="1:1" ht="12.75" x14ac:dyDescent="0.2">
      <c r="A1373" s="52"/>
    </row>
    <row r="1374" spans="1:1" ht="12.75" x14ac:dyDescent="0.2">
      <c r="A1374" s="52"/>
    </row>
    <row r="1375" spans="1:1" ht="12.75" x14ac:dyDescent="0.2">
      <c r="A1375" s="52"/>
    </row>
    <row r="1376" spans="1:1" ht="12.75" x14ac:dyDescent="0.2">
      <c r="A1376" s="52"/>
    </row>
    <row r="1377" spans="1:1" ht="12.75" x14ac:dyDescent="0.2">
      <c r="A1377" s="52"/>
    </row>
    <row r="1378" spans="1:1" ht="12.75" x14ac:dyDescent="0.2">
      <c r="A1378" s="52"/>
    </row>
    <row r="1379" spans="1:1" ht="12.75" x14ac:dyDescent="0.2">
      <c r="A1379" s="52"/>
    </row>
    <row r="1380" spans="1:1" ht="12.75" x14ac:dyDescent="0.2">
      <c r="A1380" s="52"/>
    </row>
    <row r="1381" spans="1:1" ht="12.75" x14ac:dyDescent="0.2">
      <c r="A1381" s="52"/>
    </row>
    <row r="1382" spans="1:1" ht="12.75" x14ac:dyDescent="0.2">
      <c r="A1382" s="52"/>
    </row>
    <row r="1383" spans="1:1" ht="12.75" x14ac:dyDescent="0.2">
      <c r="A1383" s="52"/>
    </row>
    <row r="1384" spans="1:1" ht="12.75" x14ac:dyDescent="0.2">
      <c r="A1384" s="52"/>
    </row>
    <row r="1385" spans="1:1" ht="12.75" x14ac:dyDescent="0.2">
      <c r="A1385" s="52"/>
    </row>
    <row r="1386" spans="1:1" ht="12.75" x14ac:dyDescent="0.2">
      <c r="A1386" s="52"/>
    </row>
    <row r="1387" spans="1:1" ht="12.75" x14ac:dyDescent="0.2">
      <c r="A1387" s="52"/>
    </row>
    <row r="1388" spans="1:1" ht="12.75" x14ac:dyDescent="0.2">
      <c r="A1388" s="52"/>
    </row>
    <row r="1389" spans="1:1" ht="12.75" x14ac:dyDescent="0.2">
      <c r="A1389" s="52"/>
    </row>
    <row r="1390" spans="1:1" ht="12.75" x14ac:dyDescent="0.2">
      <c r="A1390" s="52"/>
    </row>
    <row r="1391" spans="1:1" ht="12.75" x14ac:dyDescent="0.2">
      <c r="A1391" s="52"/>
    </row>
    <row r="1392" spans="1:1" ht="12.75" x14ac:dyDescent="0.2">
      <c r="A1392" s="52"/>
    </row>
    <row r="1393" spans="1:1" ht="12.75" x14ac:dyDescent="0.2">
      <c r="A1393" s="52"/>
    </row>
    <row r="1394" spans="1:1" ht="12.75" x14ac:dyDescent="0.2">
      <c r="A1394" s="52"/>
    </row>
    <row r="1395" spans="1:1" ht="12.75" x14ac:dyDescent="0.2">
      <c r="A1395" s="52"/>
    </row>
    <row r="1396" spans="1:1" ht="12.75" x14ac:dyDescent="0.2">
      <c r="A1396" s="52"/>
    </row>
    <row r="1397" spans="1:1" ht="12.75" x14ac:dyDescent="0.2">
      <c r="A1397" s="52"/>
    </row>
    <row r="1398" spans="1:1" ht="12.75" x14ac:dyDescent="0.2">
      <c r="A1398" s="52"/>
    </row>
    <row r="1399" spans="1:1" ht="12.75" x14ac:dyDescent="0.2">
      <c r="A1399" s="52"/>
    </row>
    <row r="1400" spans="1:1" ht="12.75" x14ac:dyDescent="0.2">
      <c r="A1400" s="52"/>
    </row>
    <row r="1401" spans="1:1" ht="12.75" x14ac:dyDescent="0.2">
      <c r="A1401" s="52"/>
    </row>
    <row r="1402" spans="1:1" ht="12.75" x14ac:dyDescent="0.2">
      <c r="A1402" s="52"/>
    </row>
    <row r="1403" spans="1:1" ht="12.75" x14ac:dyDescent="0.2">
      <c r="A1403" s="52"/>
    </row>
    <row r="1404" spans="1:1" ht="12.75" x14ac:dyDescent="0.2">
      <c r="A1404" s="52"/>
    </row>
    <row r="1405" spans="1:1" ht="12.75" x14ac:dyDescent="0.2">
      <c r="A1405" s="52"/>
    </row>
    <row r="1406" spans="1:1" ht="12.75" x14ac:dyDescent="0.2">
      <c r="A1406" s="52"/>
    </row>
    <row r="1407" spans="1:1" ht="12.75" x14ac:dyDescent="0.2">
      <c r="A1407" s="52"/>
    </row>
    <row r="1408" spans="1:1" ht="12.75" x14ac:dyDescent="0.2">
      <c r="A1408" s="52"/>
    </row>
    <row r="1409" spans="1:1" ht="12.75" x14ac:dyDescent="0.2">
      <c r="A1409" s="52"/>
    </row>
    <row r="1410" spans="1:1" ht="12.75" x14ac:dyDescent="0.2">
      <c r="A1410" s="52"/>
    </row>
    <row r="1411" spans="1:1" ht="12.75" x14ac:dyDescent="0.2">
      <c r="A1411" s="52"/>
    </row>
    <row r="1412" spans="1:1" ht="12.75" x14ac:dyDescent="0.2">
      <c r="A1412" s="52"/>
    </row>
    <row r="1413" spans="1:1" ht="12.75" x14ac:dyDescent="0.2">
      <c r="A1413" s="52"/>
    </row>
    <row r="1414" spans="1:1" ht="12.75" x14ac:dyDescent="0.2">
      <c r="A1414" s="52"/>
    </row>
    <row r="1415" spans="1:1" ht="12.75" x14ac:dyDescent="0.2">
      <c r="A1415" s="52"/>
    </row>
    <row r="1416" spans="1:1" ht="12.75" x14ac:dyDescent="0.2">
      <c r="A1416" s="52"/>
    </row>
    <row r="1417" spans="1:1" ht="12.75" x14ac:dyDescent="0.2">
      <c r="A1417" s="52"/>
    </row>
    <row r="1418" spans="1:1" ht="12.75" x14ac:dyDescent="0.2">
      <c r="A1418" s="52"/>
    </row>
    <row r="1419" spans="1:1" ht="12.75" x14ac:dyDescent="0.2">
      <c r="A1419" s="52"/>
    </row>
    <row r="1420" spans="1:1" ht="12.75" x14ac:dyDescent="0.2">
      <c r="A1420" s="52"/>
    </row>
    <row r="1421" spans="1:1" ht="12.75" x14ac:dyDescent="0.2">
      <c r="A1421" s="52"/>
    </row>
    <row r="1422" spans="1:1" ht="12.75" x14ac:dyDescent="0.2">
      <c r="A1422" s="52"/>
    </row>
  </sheetData>
  <mergeCells count="5">
    <mergeCell ref="A6:M6"/>
    <mergeCell ref="A3:M3"/>
    <mergeCell ref="A5:M5"/>
    <mergeCell ref="A4:M4"/>
    <mergeCell ref="A7:M7"/>
  </mergeCells>
  <printOptions horizontalCentered="1"/>
  <pageMargins left="0.2" right="0.2" top="0.5" bottom="0.5" header="0" footer="0"/>
  <pageSetup paperSize="9" scale="65" orientation="landscape" r:id="rId1"/>
  <headerFooter>
    <oddFooter>&amp;L&amp;1#&amp;"Calibri"&amp;10&amp;K000000Internal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E81C037AF57B4DBAB9AD26D7AA43D3" ma:contentTypeVersion="10" ma:contentTypeDescription="Crie um novo documento." ma:contentTypeScope="" ma:versionID="1e88ecee6d9166c10821eb3c19f72d17">
  <xsd:schema xmlns:xsd="http://www.w3.org/2001/XMLSchema" xmlns:xs="http://www.w3.org/2001/XMLSchema" xmlns:p="http://schemas.microsoft.com/office/2006/metadata/properties" xmlns:ns3="9d4082c9-966d-4d10-b50f-4468a0f0ee27" xmlns:ns4="8c1b0f19-f089-4687-a8f2-1dd821f41be2" targetNamespace="http://schemas.microsoft.com/office/2006/metadata/properties" ma:root="true" ma:fieldsID="8ef93c446e17333f838a3edd662e26d4" ns3:_="" ns4:_="">
    <xsd:import namespace="9d4082c9-966d-4d10-b50f-4468a0f0ee27"/>
    <xsd:import namespace="8c1b0f19-f089-4687-a8f2-1dd821f41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082c9-966d-4d10-b50f-4468a0f0e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b0f19-f089-4687-a8f2-1dd821f41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4A18D5-7FCB-444A-B4A3-B32214FA3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082c9-966d-4d10-b50f-4468a0f0ee27"/>
    <ds:schemaRef ds:uri="8c1b0f19-f089-4687-a8f2-1dd821f41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A28642-0E4B-4170-BE17-778CD9F666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9B0CD-243F-4248-A93E-9F80065BE33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8c1b0f19-f089-4687-a8f2-1dd821f41be2"/>
    <ds:schemaRef ds:uri="http://schemas.microsoft.com/office/2006/documentManagement/types"/>
    <ds:schemaRef ds:uri="9d4082c9-966d-4d10-b50f-4468a0f0ee27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BP</vt:lpstr>
      <vt:lpstr>DRE</vt:lpstr>
      <vt:lpstr>Gerencial</vt:lpstr>
      <vt:lpstr>BP!Print_Area</vt:lpstr>
      <vt:lpstr>DRE!Print_Area</vt:lpstr>
      <vt:lpstr>Gerencial!Print_Area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romaofa</dc:creator>
  <cp:lastModifiedBy>romaofa</cp:lastModifiedBy>
  <dcterms:created xsi:type="dcterms:W3CDTF">2021-08-20T23:18:13Z</dcterms:created>
  <dcterms:modified xsi:type="dcterms:W3CDTF">2021-08-20T23:18:52Z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dfde47-f100-441b-b584-049a7fefba8a_Enabled">
    <vt:lpwstr>true</vt:lpwstr>
  </property>
  <property fmtid="{D5CDD505-2E9C-101B-9397-08002B2CF9AE}" pid="3" name="MSIP_Label_38dfde47-f100-441b-b584-049a7fefba8a_SetDate">
    <vt:lpwstr>2021-08-20T23:18:14Z</vt:lpwstr>
  </property>
  <property fmtid="{D5CDD505-2E9C-101B-9397-08002B2CF9AE}" pid="4" name="MSIP_Label_38dfde47-f100-441b-b584-049a7fefba8a_Method">
    <vt:lpwstr>Standard</vt:lpwstr>
  </property>
  <property fmtid="{D5CDD505-2E9C-101B-9397-08002B2CF9AE}" pid="5" name="MSIP_Label_38dfde47-f100-441b-b584-049a7fefba8a_Name">
    <vt:lpwstr>38dfde47-f100-441b-b584-049a7fefba8a</vt:lpwstr>
  </property>
  <property fmtid="{D5CDD505-2E9C-101B-9397-08002B2CF9AE}" pid="6" name="MSIP_Label_38dfde47-f100-441b-b584-049a7fefba8a_SiteId">
    <vt:lpwstr>16e7cf3f-6af4-4e76-941e-aecafb9704e9</vt:lpwstr>
  </property>
  <property fmtid="{D5CDD505-2E9C-101B-9397-08002B2CF9AE}" pid="7" name="MSIP_Label_38dfde47-f100-441b-b584-049a7fefba8a_ActionId">
    <vt:lpwstr>d28fbca8-2c2d-4744-9270-ea136da8fdb2</vt:lpwstr>
  </property>
  <property fmtid="{D5CDD505-2E9C-101B-9397-08002B2CF9AE}" pid="8" name="MSIP_Label_38dfde47-f100-441b-b584-049a7fefba8a_ContentBits">
    <vt:lpwstr>2</vt:lpwstr>
  </property>
  <property fmtid="{D5CDD505-2E9C-101B-9397-08002B2CF9AE}" pid="9" name="ContentTypeId">
    <vt:lpwstr>0x010100ADE81C037AF57B4DBAB9AD26D7AA43D3</vt:lpwstr>
  </property>
</Properties>
</file>