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APC0232PFS\Apoio_Fundos\FUNDOS ESTRUTURADOS\FIIs\Fundos\26. Arquivos Robô Site BTG\2022\03. Março\Excel\"/>
    </mc:Choice>
  </mc:AlternateContent>
  <xr:revisionPtr revIDLastSave="0" documentId="13_ncr:1_{F5925D21-F4EE-47F8-B876-8C610DBB2968}" xr6:coauthVersionLast="46" xr6:coauthVersionMax="46" xr10:uidLastSave="{00000000-0000-0000-0000-000000000000}"/>
  <bookViews>
    <workbookView xWindow="9045" yWindow="-16320" windowWidth="29040" windowHeight="15840" xr2:uid="{93A0721C-A0A2-44CE-8FB9-9B2156109872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BP!$C$1:$H$447</definedName>
    <definedName name="_xlnm.Print_Area" localSheetId="1">DRE!$C$1:$J$385</definedName>
    <definedName name="_xlnm.Print_Area" localSheetId="2">Gerencial!$C$1:$O$279</definedName>
    <definedName name="Z_19D83B2D_FE50_44AF_B046_D5B49A7B8F77_.wvu.PrintArea" localSheetId="1" hidden="1">DRE!$C$1:$J$385</definedName>
    <definedName name="Z_19D83B2D_FE50_44AF_B046_D5B49A7B8F77_.wvu.Rows" localSheetId="1" hidden="1">DRE!#REF!,DRE!#REF!</definedName>
    <definedName name="Z_26E92220_631B_4E37_B8D7_EE7F43763AC5_.wvu.PrintArea" localSheetId="1" hidden="1">DRE!$C$1:$J$385</definedName>
    <definedName name="Z_26E92220_631B_4E37_B8D7_EE7F43763AC5_.wvu.Rows" localSheetId="1" hidden="1">DRE!#REF!,DRE!#REF!</definedName>
    <definedName name="Z_68B69029_1323_49CD_B3DD_78B250188498_.wvu.PrintArea" localSheetId="1" hidden="1">DRE!$C$1:$J$385</definedName>
    <definedName name="Z_68B69029_1323_49CD_B3DD_78B250188498_.wvu.Rows" localSheetId="1" hidden="1">DRE!#REF!,DRE!#REF!</definedName>
    <definedName name="Z_A4982635_3F62_49E7_88DD_5D687D8BCB03_.wvu.PrintArea" localSheetId="1" hidden="1">DRE!$C$1:$J$385</definedName>
    <definedName name="Z_A4982635_3F62_49E7_88DD_5D687D8BCB03_.wvu.Rows" localSheetId="1" hidden="1">DRE!#REF!,DRE!#REF!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2" i="3" l="1"/>
  <c r="K382" i="3"/>
  <c r="J382" i="3"/>
  <c r="I382" i="3"/>
  <c r="H382" i="3"/>
  <c r="G382" i="3"/>
  <c r="F382" i="3"/>
  <c r="E382" i="3"/>
  <c r="D382" i="3"/>
  <c r="I379" i="3"/>
  <c r="H379" i="3"/>
  <c r="G379" i="3"/>
  <c r="F379" i="3"/>
  <c r="E379" i="3"/>
  <c r="D379" i="3"/>
  <c r="L378" i="3"/>
  <c r="K378" i="3"/>
  <c r="J378" i="3"/>
  <c r="I378" i="3"/>
  <c r="H378" i="3"/>
  <c r="G378" i="3"/>
  <c r="F378" i="3"/>
  <c r="E378" i="3"/>
  <c r="D378" i="3"/>
  <c r="O371" i="3"/>
  <c r="N371" i="3"/>
  <c r="M371" i="3"/>
  <c r="O365" i="3"/>
  <c r="N365" i="3"/>
  <c r="M365" i="3"/>
  <c r="L348" i="3"/>
  <c r="K348" i="3"/>
  <c r="J348" i="3"/>
  <c r="I348" i="3"/>
  <c r="H348" i="3"/>
  <c r="G348" i="3"/>
  <c r="F348" i="3"/>
  <c r="E348" i="3"/>
  <c r="D348" i="3"/>
  <c r="L286" i="3"/>
  <c r="K286" i="3"/>
  <c r="J286" i="3"/>
  <c r="I286" i="3"/>
  <c r="H286" i="3"/>
  <c r="G286" i="3"/>
  <c r="F286" i="3"/>
  <c r="E286" i="3"/>
  <c r="D286" i="3"/>
  <c r="L211" i="3"/>
  <c r="K211" i="3"/>
  <c r="J211" i="3"/>
  <c r="I211" i="3"/>
  <c r="H211" i="3"/>
  <c r="G211" i="3"/>
  <c r="F211" i="3"/>
  <c r="E211" i="3"/>
  <c r="D211" i="3"/>
  <c r="L170" i="3"/>
  <c r="K170" i="3"/>
  <c r="J170" i="3"/>
  <c r="I170" i="3"/>
  <c r="H170" i="3"/>
  <c r="G170" i="3"/>
  <c r="F170" i="3"/>
  <c r="E170" i="3"/>
  <c r="D170" i="3"/>
  <c r="L148" i="3"/>
  <c r="L172" i="3" s="1"/>
  <c r="K148" i="3"/>
  <c r="J148" i="3"/>
  <c r="J172" i="3" s="1"/>
  <c r="I148" i="3"/>
  <c r="H148" i="3"/>
  <c r="G148" i="3"/>
  <c r="G172" i="3" s="1"/>
  <c r="F148" i="3"/>
  <c r="E148" i="3"/>
  <c r="D148" i="3"/>
  <c r="D172" i="3" s="1"/>
  <c r="L114" i="3"/>
  <c r="L119" i="3" s="1"/>
  <c r="K114" i="3"/>
  <c r="K119" i="3" s="1"/>
  <c r="J114" i="3"/>
  <c r="J119" i="3" s="1"/>
  <c r="I114" i="3"/>
  <c r="I119" i="3" s="1"/>
  <c r="H114" i="3"/>
  <c r="H119" i="3" s="1"/>
  <c r="G114" i="3"/>
  <c r="G119" i="3" s="1"/>
  <c r="F114" i="3"/>
  <c r="F119" i="3" s="1"/>
  <c r="E114" i="3"/>
  <c r="E119" i="3" s="1"/>
  <c r="D114" i="3"/>
  <c r="D119" i="3" s="1"/>
  <c r="I382" i="2"/>
  <c r="E382" i="2"/>
  <c r="I378" i="2"/>
  <c r="G378" i="2" s="1"/>
  <c r="E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I348" i="2"/>
  <c r="E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5" i="2"/>
  <c r="G304" i="2"/>
  <c r="G303" i="2"/>
  <c r="G302" i="2"/>
  <c r="G301" i="2"/>
  <c r="G300" i="2"/>
  <c r="G295" i="2"/>
  <c r="G382" i="2" s="1"/>
  <c r="G291" i="2"/>
  <c r="G290" i="2"/>
  <c r="G289" i="2" s="1"/>
  <c r="I289" i="2"/>
  <c r="E289" i="2"/>
  <c r="I286" i="2"/>
  <c r="E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I211" i="2"/>
  <c r="E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I170" i="2"/>
  <c r="E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I148" i="2"/>
  <c r="G148" i="2" s="1"/>
  <c r="E148" i="2"/>
  <c r="E172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17" i="2"/>
  <c r="G116" i="2"/>
  <c r="G115" i="2"/>
  <c r="I114" i="2"/>
  <c r="E114" i="2"/>
  <c r="E119" i="2" s="1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57" i="1"/>
  <c r="G354" i="1"/>
  <c r="G351" i="1"/>
  <c r="G348" i="1"/>
  <c r="G346" i="1"/>
  <c r="G344" i="1"/>
  <c r="G341" i="1"/>
  <c r="G333" i="1"/>
  <c r="G331" i="1"/>
  <c r="G336" i="1" s="1"/>
  <c r="G325" i="1"/>
  <c r="G323" i="1"/>
  <c r="G319" i="1"/>
  <c r="G316" i="1"/>
  <c r="G314" i="1"/>
  <c r="G309" i="1"/>
  <c r="G305" i="1"/>
  <c r="G266" i="1"/>
  <c r="G264" i="1"/>
  <c r="G259" i="1"/>
  <c r="G257" i="1"/>
  <c r="G243" i="1"/>
  <c r="G241" i="1"/>
  <c r="G232" i="1"/>
  <c r="G229" i="1"/>
  <c r="G226" i="1"/>
  <c r="G224" i="1"/>
  <c r="G218" i="1"/>
  <c r="G210" i="1"/>
  <c r="G207" i="1"/>
  <c r="G203" i="1"/>
  <c r="G201" i="1"/>
  <c r="G193" i="1"/>
  <c r="G182" i="1"/>
  <c r="G173" i="1"/>
  <c r="G158" i="1"/>
  <c r="G156" i="1"/>
  <c r="G154" i="1"/>
  <c r="G150" i="1"/>
  <c r="G140" i="1"/>
  <c r="G138" i="1"/>
  <c r="G134" i="1"/>
  <c r="G132" i="1"/>
  <c r="G98" i="1"/>
  <c r="G96" i="1"/>
  <c r="G91" i="1"/>
  <c r="G88" i="1"/>
  <c r="G82" i="1"/>
  <c r="G79" i="1"/>
  <c r="G77" i="1"/>
  <c r="G73" i="1"/>
  <c r="G66" i="1"/>
  <c r="G62" i="1"/>
  <c r="G58" i="1"/>
  <c r="G55" i="1"/>
  <c r="G49" i="1"/>
  <c r="G42" i="1"/>
  <c r="G39" i="1"/>
  <c r="G35" i="1"/>
  <c r="G32" i="1"/>
  <c r="G27" i="1"/>
  <c r="G11" i="1"/>
  <c r="K172" i="3" l="1"/>
  <c r="K288" i="3" s="1"/>
  <c r="K293" i="3" s="1"/>
  <c r="K297" i="3" s="1"/>
  <c r="F172" i="3"/>
  <c r="F288" i="3" s="1"/>
  <c r="F293" i="3" s="1"/>
  <c r="F297" i="3" s="1"/>
  <c r="H172" i="3"/>
  <c r="H288" i="3" s="1"/>
  <c r="H293" i="3" s="1"/>
  <c r="H297" i="3" s="1"/>
  <c r="E172" i="3"/>
  <c r="E288" i="3" s="1"/>
  <c r="E293" i="3" s="1"/>
  <c r="E297" i="3" s="1"/>
  <c r="I172" i="3"/>
  <c r="J288" i="3"/>
  <c r="J293" i="3" s="1"/>
  <c r="J297" i="3" s="1"/>
  <c r="G288" i="3"/>
  <c r="G293" i="3" s="1"/>
  <c r="G297" i="3" s="1"/>
  <c r="I172" i="2"/>
  <c r="G170" i="2"/>
  <c r="G286" i="2"/>
  <c r="G348" i="2"/>
  <c r="G114" i="2"/>
  <c r="G119" i="2" s="1"/>
  <c r="G211" i="2"/>
  <c r="G288" i="2" s="1"/>
  <c r="G293" i="2" s="1"/>
  <c r="G297" i="2" s="1"/>
  <c r="G444" i="1"/>
  <c r="G188" i="1"/>
  <c r="G328" i="1"/>
  <c r="G338" i="1" s="1"/>
  <c r="G446" i="1" s="1"/>
  <c r="G214" i="1"/>
  <c r="G234" i="1"/>
  <c r="G172" i="2"/>
  <c r="D288" i="3"/>
  <c r="D293" i="3" s="1"/>
  <c r="D297" i="3" s="1"/>
  <c r="L288" i="3"/>
  <c r="L293" i="3" s="1"/>
  <c r="L297" i="3" s="1"/>
  <c r="I288" i="3"/>
  <c r="I293" i="3" s="1"/>
  <c r="E288" i="2"/>
  <c r="E293" i="2" s="1"/>
  <c r="E297" i="2" s="1"/>
  <c r="I119" i="2"/>
  <c r="I288" i="2" s="1"/>
  <c r="I293" i="2" s="1"/>
  <c r="G380" i="3" l="1"/>
  <c r="G384" i="3" s="1"/>
  <c r="H380" i="3"/>
  <c r="H384" i="3" s="1"/>
  <c r="F380" i="3"/>
  <c r="F384" i="3" s="1"/>
  <c r="J380" i="3"/>
  <c r="J384" i="3" s="1"/>
  <c r="G380" i="2"/>
  <c r="G384" i="2" s="1"/>
  <c r="G236" i="1"/>
  <c r="I297" i="2"/>
  <c r="I380" i="2"/>
  <c r="I384" i="2" s="1"/>
  <c r="L380" i="3"/>
  <c r="L384" i="3" s="1"/>
  <c r="D380" i="3"/>
  <c r="D384" i="3" s="1"/>
  <c r="K380" i="3"/>
  <c r="K384" i="3" s="1"/>
  <c r="E380" i="2"/>
  <c r="E384" i="2" s="1"/>
  <c r="I297" i="3"/>
  <c r="I380" i="3"/>
  <c r="I384" i="3" s="1"/>
  <c r="E380" i="3"/>
  <c r="E384" i="3" s="1"/>
</calcChain>
</file>

<file path=xl/sharedStrings.xml><?xml version="1.0" encoding="utf-8"?>
<sst xmlns="http://schemas.openxmlformats.org/spreadsheetml/2006/main" count="1161" uniqueCount="705">
  <si>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</si>
  <si>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</si>
  <si>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</si>
  <si>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31 de Março de 2022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</si>
  <si>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</si>
  <si>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</si>
  <si>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</si>
  <si>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</si>
  <si>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</si>
  <si>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</si>
  <si>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</si>
  <si>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</si>
  <si>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</si>
  <si>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</si>
  <si>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</si>
  <si>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</si>
  <si>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</si>
  <si>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</si>
  <si>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</si>
  <si>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</si>
  <si>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</si>
  <si>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</si>
  <si>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</si>
  <si>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</si>
  <si>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</si>
  <si>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</si>
  <si>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</si>
  <si>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Ajuste a mercado Debentures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</si>
  <si>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</si>
  <si>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</si>
  <si>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</si>
  <si>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</si>
  <si>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</si>
  <si>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</si>
  <si>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</si>
  <si>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</si>
  <si>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</si>
  <si>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</si>
  <si>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</si>
  <si>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</si>
  <si>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Certificados de recebíveis do agronegócio</t>
  </si>
  <si>
    <t>CRA</t>
  </si>
  <si>
    <t>Ajuste a Mercado CRA</t>
  </si>
  <si>
    <t>Nota do tesouro nacional</t>
  </si>
  <si>
    <t>NTN</t>
  </si>
  <si>
    <t>Certificados de recebíveis imobiliários</t>
  </si>
  <si>
    <t>CRI</t>
  </si>
  <si>
    <t>De natureza imobiliária</t>
  </si>
  <si>
    <t>Certificados de Recebíveis Imobiliários</t>
  </si>
  <si>
    <t>Ágio/Deságio</t>
  </si>
  <si>
    <t>(-) Provisão para perdas</t>
  </si>
  <si>
    <t>Ajuste a Mercado CRI</t>
  </si>
  <si>
    <t>CRI - Vinculados a Recompra</t>
  </si>
  <si>
    <t>CRI - Vinculados a Recompra - MTM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</si>
  <si>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</si>
  <si>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</si>
  <si>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</si>
  <si>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</si>
  <si>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</si>
  <si>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</si>
  <si>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</si>
  <si>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</si>
  <si>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</si>
  <si>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</si>
  <si>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</si>
  <si>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</si>
  <si>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</si>
  <si>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</si>
  <si>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</si>
  <si>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</si>
  <si>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</si>
  <si>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Margem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</si>
  <si>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</si>
  <si>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</si>
  <si>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</si>
  <si>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</si>
  <si>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</si>
  <si>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</si>
  <si>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</si>
  <si>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</si>
  <si>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</si>
  <si>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</si>
  <si>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</si>
  <si>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</si>
  <si>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</si>
  <si>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</si>
  <si>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</si>
  <si>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</si>
  <si>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</si>
  <si>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</si>
  <si>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</si>
  <si>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</si>
  <si>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</si>
  <si>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</si>
  <si>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</si>
  <si>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</si>
  <si>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</si>
  <si>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</si>
  <si>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</si>
  <si>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</si>
  <si>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</si>
  <si>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</si>
  <si>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</si>
  <si>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</si>
  <si>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</si>
  <si>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</si>
  <si>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</si>
  <si>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</si>
  <si>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</si>
  <si>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</si>
  <si>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</si>
  <si>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</si>
  <si>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</si>
  <si>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</si>
  <si>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</si>
  <si>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</si>
  <si>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</si>
  <si>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</si>
  <si>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</si>
  <si>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</si>
  <si>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</si>
  <si>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</si>
  <si>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</si>
  <si>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</si>
  <si>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 RECEBER BM&amp;F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</si>
  <si>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</si>
  <si>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</si>
  <si>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</si>
  <si>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</si>
  <si>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</si>
  <si>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</si>
  <si>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</si>
  <si>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</si>
  <si>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</si>
  <si>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</si>
  <si>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</si>
  <si>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</si>
  <si>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</si>
  <si>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</si>
  <si>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</si>
  <si>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</si>
  <si>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</si>
  <si>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</si>
  <si>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</si>
  <si>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</si>
  <si>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</si>
  <si>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</si>
  <si>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</si>
  <si>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</si>
  <si>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</si>
  <si>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</si>
  <si>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</si>
  <si>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</si>
  <si>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</si>
  <si>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</si>
  <si>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</si>
  <si>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</si>
  <si>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</si>
  <si>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</si>
  <si>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</si>
  <si>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</si>
  <si>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</si>
  <si>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</si>
  <si>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</si>
  <si>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</si>
  <si>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</si>
  <si>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</si>
  <si>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</si>
  <si>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</si>
  <si>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</si>
  <si>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</si>
  <si>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</si>
  <si>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</si>
  <si>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</si>
  <si>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</si>
  <si>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</si>
  <si>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</si>
  <si>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</si>
  <si>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</si>
  <si>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</si>
  <si>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</si>
  <si>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</si>
  <si>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</si>
  <si>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</si>
  <si>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</si>
  <si>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</si>
  <si>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</si>
  <si>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</si>
  <si>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</si>
  <si>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</si>
  <si>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</si>
  <si>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</si>
  <si>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</si>
  <si>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</si>
  <si>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</si>
  <si>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</si>
  <si>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</si>
  <si>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</si>
  <si>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</si>
  <si>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</si>
  <si>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</si>
  <si>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</si>
  <si>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</si>
  <si>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</si>
  <si>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</si>
  <si>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</si>
  <si>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</si>
  <si>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</si>
  <si>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</si>
  <si>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</si>
  <si>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</si>
  <si>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</si>
  <si>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</si>
  <si>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</si>
  <si>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</si>
  <si>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</si>
  <si>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</si>
  <si>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</si>
  <si>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</si>
  <si>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</si>
  <si>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</si>
  <si>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</si>
  <si>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</si>
  <si>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</si>
  <si>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</si>
  <si>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Cotistas a disposição</t>
  </si>
  <si>
    <t>Taxa de Gestão</t>
  </si>
  <si>
    <t>Taxa de Consultoria</t>
  </si>
  <si>
    <t>Taxa de Controladoria</t>
  </si>
  <si>
    <t>Taxa de Performance</t>
  </si>
  <si>
    <t>Subscrição de Capital à Integralizar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</si>
  <si>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</si>
  <si>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</si>
  <si>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</si>
  <si>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</si>
  <si>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</si>
  <si>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</si>
  <si>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</si>
  <si>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</si>
  <si>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</si>
  <si>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</si>
  <si>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</si>
  <si>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</si>
  <si>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</si>
  <si>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</si>
  <si>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</si>
  <si>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</si>
  <si>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</si>
  <si>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</si>
  <si>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</si>
  <si>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</si>
  <si>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</si>
  <si>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</si>
  <si>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</si>
  <si>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</si>
  <si>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</si>
  <si>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</si>
  <si>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</si>
  <si>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</si>
  <si>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</si>
  <si>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</si>
  <si>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</si>
  <si>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</si>
  <si>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</si>
  <si>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</si>
  <si>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</si>
  <si>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</si>
  <si>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</si>
  <si>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</si>
  <si>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</si>
  <si>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</si>
  <si>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</si>
  <si>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</si>
  <si>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Operações Compromissadas</t>
  </si>
  <si>
    <t>Empréstimo de cota de FII</t>
  </si>
  <si>
    <t>COTAS DE FUNDOS</t>
  </si>
  <si>
    <t>Obrigações por recursos em garantia</t>
  </si>
  <si>
    <t>Depósitos em Garantia</t>
  </si>
  <si>
    <t>Demandas judiciais</t>
  </si>
  <si>
    <t>Passivos Contingentes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</si>
  <si>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</si>
  <si>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</si>
  <si>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</si>
  <si>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</si>
  <si>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</si>
  <si>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</si>
  <si>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</si>
  <si>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</si>
  <si>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</si>
  <si>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</si>
  <si>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</si>
  <si>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</si>
  <si>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</si>
  <si>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</si>
  <si>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</si>
  <si>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</si>
  <si>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</si>
  <si>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</si>
  <si>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</si>
  <si>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</si>
  <si>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</si>
  <si>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</si>
  <si>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</si>
  <si>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</si>
  <si>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</si>
  <si>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(-) CISÃO</t>
  </si>
  <si>
    <t>LUCROS OU PREJUÍZOS DE EXERC. ANTERIORES</t>
  </si>
  <si>
    <t>LUCROS OU PREJUÍZOS DO EXERCÍCIO</t>
  </si>
  <si>
    <t>AJUSTE DE EXERCÍCIOS. ANTERIORES</t>
  </si>
  <si>
    <t>ALLOWANCE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</si>
  <si>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</si>
  <si>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</si>
  <si>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</si>
  <si>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</si>
  <si>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</si>
  <si>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</si>
  <si>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</si>
  <si>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</si>
  <si>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</si>
  <si>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MTM CRA</t>
  </si>
  <si>
    <t>AJUSTE DE DISTRIBUIÇÃO CRA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</si>
  <si>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</si>
  <si>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</si>
  <si>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</si>
  <si>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</si>
  <si>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</si>
  <si>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</si>
  <si>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</si>
  <si>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</si>
  <si>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</si>
  <si>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</si>
  <si>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</si>
  <si>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</si>
  <si>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</si>
  <si>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</si>
  <si>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</si>
  <si>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</si>
  <si>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</si>
  <si>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</si>
  <si>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</si>
  <si>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</si>
  <si>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</si>
  <si>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</si>
  <si>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</si>
  <si>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</si>
  <si>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</si>
  <si>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</si>
  <si>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</si>
  <si>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DESPESAS OPERACIONAIS - TAXA DE FISCALIZAÇÃO CVM</t>
  </si>
  <si>
    <t>AJUSTE OBRIGAÇÕES POR OPERAÇÕES COMPROMISSADAS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</si>
  <si>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</si>
  <si>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</si>
  <si>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</si>
  <si>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</si>
  <si>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</si>
  <si>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</si>
  <si>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</si>
  <si>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</si>
  <si>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</si>
  <si>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</si>
  <si>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</si>
  <si>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</si>
  <si>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</si>
  <si>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</si>
  <si>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</si>
  <si>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</si>
  <si>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</si>
  <si>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</si>
  <si>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</si>
  <si>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</si>
  <si>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</si>
  <si>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</si>
  <si>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DEPOSITO JUDICIAL</t>
  </si>
  <si>
    <t>AJUSTE DE DISTRIBUIÇÃO DE DEBENTURES</t>
  </si>
  <si>
    <t>TOTAL DO PATRIMÔNIO LÍQUIDO</t>
  </si>
  <si>
    <t>TOTAL DO PASSIVO E PATRIMÔNIO LÍQUIDO</t>
  </si>
  <si>
    <t>Demonstração dos resultados do período em 31 de Março de 2022</t>
  </si>
  <si>
    <t>Total mês anterior</t>
  </si>
  <si>
    <t>Movimento do mês</t>
  </si>
  <si>
    <t>Total acumulado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</si>
  <si>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</si>
  <si>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</si>
  <si>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</si>
  <si>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</si>
  <si>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</si>
  <si>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</si>
  <si>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</si>
  <si>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</si>
  <si>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</si>
  <si>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</si>
  <si>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</si>
  <si>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</si>
  <si>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</si>
  <si>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</si>
  <si>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</si>
  <si>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</si>
  <si>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</si>
  <si>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</si>
  <si>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</si>
  <si>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</si>
  <si>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</si>
  <si>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</si>
  <si>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</si>
  <si>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</si>
  <si>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</si>
  <si>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</si>
  <si>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</si>
  <si>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</si>
  <si>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</si>
  <si>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</si>
  <si>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</si>
  <si>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</si>
  <si>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</si>
  <si>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</si>
  <si>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</si>
  <si>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</si>
  <si>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</si>
  <si>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</si>
  <si>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</si>
  <si>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</si>
  <si>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</si>
  <si>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</si>
  <si>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</si>
  <si>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</si>
  <si>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</si>
  <si>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</si>
  <si>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</si>
  <si>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</si>
  <si>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</si>
  <si>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</si>
  <si>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</si>
  <si>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</si>
  <si>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</si>
  <si>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</si>
  <si>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</si>
  <si>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</si>
  <si>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</si>
  <si>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</si>
  <si>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</si>
  <si>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</si>
  <si>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</si>
  <si>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</si>
  <si>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</si>
  <si>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</si>
  <si>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</si>
  <si>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</si>
  <si>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</si>
  <si>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</si>
  <si>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</si>
  <si>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</si>
  <si>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</si>
  <si>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</si>
  <si>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</si>
  <si>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</si>
  <si>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</si>
  <si>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</si>
  <si>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</si>
  <si>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</si>
  <si>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</si>
  <si>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</si>
  <si>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</si>
  <si>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</si>
  <si>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</si>
  <si>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</si>
  <si>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</si>
  <si>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</si>
  <si>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</si>
  <si>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</si>
  <si>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</si>
  <si>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</si>
  <si>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</si>
  <si>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</si>
  <si>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</si>
  <si>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</si>
  <si>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</si>
  <si>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</si>
  <si>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</si>
  <si>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</si>
  <si>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</si>
  <si>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Receitas com certificados de recebíveis do agronegócio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</si>
  <si>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</si>
  <si>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</si>
  <si>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</si>
  <si>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</si>
  <si>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</si>
  <si>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</si>
  <si>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</si>
  <si>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</si>
  <si>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debêntures</t>
  </si>
  <si>
    <t>Lucro em transações com cotas de fundos de investimento imobiliário</t>
  </si>
  <si>
    <t>Receita com alienação de ações de companhia fechada</t>
  </si>
  <si>
    <t>Lucro em transações com ações de companhias abertas</t>
  </si>
  <si>
    <t>CRI - Despesas de operações compromissadas</t>
  </si>
  <si>
    <t>Despesas de empréstimos - cota de fundo</t>
  </si>
  <si>
    <t>Desvalorização de certificados de recebíveis imobiliários</t>
  </si>
  <si>
    <t>Desvalorização de certificados de recebíveis do agronegócio</t>
  </si>
  <si>
    <t xml:space="preserve">Desvalorização de debêntures 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</si>
  <si>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</si>
  <si>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</si>
  <si>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</si>
  <si>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</si>
  <si>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</si>
  <si>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</si>
  <si>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</si>
  <si>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certificado de recebíveis do agronegócio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</si>
  <si>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</si>
  <si>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</si>
  <si>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</si>
  <si>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</si>
  <si>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</si>
  <si>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</si>
  <si>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</si>
  <si>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</si>
  <si>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</si>
  <si>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</si>
  <si>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</si>
  <si>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</si>
  <si>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</si>
  <si>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</si>
  <si>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</si>
  <si>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</si>
  <si>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</si>
  <si>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</si>
  <si>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</si>
  <si>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Despesas com cotas de fundo de renda fixa</t>
  </si>
  <si>
    <t>Rendimento recebido de FIDC</t>
  </si>
  <si>
    <t>Desvalorização FIDC</t>
  </si>
  <si>
    <t>Receitas com compromissadas/debêntures</t>
  </si>
  <si>
    <t>Receitas com LFT</t>
  </si>
  <si>
    <t>Receitas com LTN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</si>
  <si>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</si>
  <si>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</si>
  <si>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</si>
  <si>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</si>
  <si>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</si>
  <si>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</si>
  <si>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</si>
  <si>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</si>
  <si>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Ajuste a mercado de debentures</t>
  </si>
  <si>
    <t>Receitas com letras do tesouro nacional</t>
  </si>
  <si>
    <t>Receitas com notas do tesouro nacional</t>
  </si>
  <si>
    <t>CERTIFICADO DIREITOS CREITORIOS AGRONEGO</t>
  </si>
  <si>
    <t>Receitas com compromissadas - CRI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</si>
  <si>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</si>
  <si>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</si>
  <si>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</si>
  <si>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</si>
  <si>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</si>
  <si>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</si>
  <si>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</si>
  <si>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</si>
  <si>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</si>
  <si>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</si>
  <si>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</si>
  <si>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</si>
  <si>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</si>
  <si>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</si>
  <si>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</si>
  <si>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</si>
  <si>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</si>
  <si>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</si>
  <si>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</si>
  <si>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</si>
  <si>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</si>
  <si>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</si>
  <si>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</si>
  <si>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</si>
  <si>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</si>
  <si>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</si>
  <si>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</si>
  <si>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</si>
  <si>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</si>
  <si>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</si>
  <si>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</si>
  <si>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</si>
  <si>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</si>
  <si>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</si>
  <si>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</si>
  <si>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</si>
  <si>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</si>
  <si>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</si>
  <si>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</si>
  <si>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</si>
  <si>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</si>
  <si>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</si>
  <si>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</si>
  <si>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</si>
  <si>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</si>
  <si>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</si>
  <si>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</si>
  <si>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</si>
  <si>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</si>
  <si>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</si>
  <si>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</si>
  <si>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</si>
  <si>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</si>
  <si>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</si>
  <si>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</si>
  <si>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</si>
  <si>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</si>
  <si>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</si>
  <si>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</si>
  <si>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</si>
  <si>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</si>
  <si>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</si>
  <si>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</si>
  <si>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</si>
  <si>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</si>
  <si>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</si>
  <si>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</si>
  <si>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</si>
  <si>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</si>
  <si>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</si>
  <si>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</si>
  <si>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</si>
  <si>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</si>
  <si>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</si>
  <si>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</si>
  <si>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</si>
  <si>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</si>
  <si>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</si>
  <si>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</si>
  <si>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</si>
  <si>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</si>
  <si>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</si>
  <si>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</si>
  <si>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</si>
  <si>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</si>
  <si>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</si>
  <si>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</si>
  <si>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</si>
  <si>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</si>
  <si>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</si>
  <si>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</si>
  <si>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</si>
  <si>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</si>
  <si>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</si>
  <si>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</si>
  <si>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</si>
  <si>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de distribuição com certificados de recebíveis do agronegócio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</si>
  <si>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</si>
  <si>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</si>
  <si>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</si>
  <si>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</si>
  <si>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</si>
  <si>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</si>
  <si>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</si>
  <si>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</si>
  <si>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</si>
  <si>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</si>
  <si>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</si>
  <si>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</si>
  <si>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</si>
  <si>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</si>
  <si>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</si>
  <si>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Despesas operacionais - taxa de fiscalização CVM </t>
  </si>
  <si>
    <t xml:space="preserve">Rendas bimestrais, semestrais e anuais </t>
  </si>
  <si>
    <t>Receita com rendas a faturar (linearização)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</si>
  <si>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</si>
  <si>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</si>
  <si>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</si>
  <si>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</si>
  <si>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</si>
  <si>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</si>
  <si>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</si>
  <si>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Ajustes Obrigações por Operações Compromissadas</t>
  </si>
  <si>
    <t>Ajuste de distribuição com debêntures</t>
  </si>
  <si>
    <t>Ajuste de novas prática contábeis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</si>
  <si>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</si>
  <si>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</si>
  <si>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</si>
  <si>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</si>
  <si>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</si>
  <si>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</si>
  <si>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</si>
  <si>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</si>
  <si>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</si>
  <si>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</si>
  <si>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</si>
  <si>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</si>
  <si>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</si>
  <si>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</si>
  <si>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</si>
  <si>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</si>
  <si>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</si>
  <si>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</si>
  <si>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</si>
  <si>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</si>
  <si>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</si>
  <si>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</si>
  <si>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</si>
  <si>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</si>
  <si>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</si>
  <si>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</si>
  <si>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</si>
  <si>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</si>
  <si>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</si>
  <si>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</si>
  <si>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</si>
  <si>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</si>
  <si>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</si>
  <si>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</si>
  <si>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</si>
  <si>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</si>
  <si>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DRE Gerencial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</si>
</sst>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13">
    <xf numFmtId="0" fontId="0" fillId="0" borderId="0" xfId="0"/>
    <xf numFmtId="164" fontId="2" fillId="0" borderId="0" xfId="0" applyNumberFormat="1" applyFont="1"/>
    <xf numFmtId="164" fontId="4" fillId="2" borderId="0" xfId="2" applyNumberFormat="1" applyFont="1" applyFill="1" applyAlignment="1">
      <alignment horizontal="left"/>
    </xf>
    <xf numFmtId="164" fontId="5" fillId="2" borderId="0" xfId="2" applyNumberFormat="1" applyFont="1" applyFill="1"/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5" fillId="2" borderId="0" xfId="2" applyNumberFormat="1" applyFont="1" applyFill="1" applyAlignment="1">
      <alignment horizontal="left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64" fontId="5" fillId="2" borderId="0" xfId="2" applyNumberFormat="1" applyFon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64" fontId="3" fillId="0" borderId="0" xfId="2" applyNumberFormat="1"/>
    <xf numFmtId="164" fontId="3" fillId="2" borderId="0" xfId="4" applyNumberFormat="1" applyFill="1" applyAlignment="1">
      <alignment horizontal="left" indent="4"/>
    </xf>
    <xf numFmtId="164" fontId="3" fillId="0" borderId="0" xfId="5" applyNumberFormat="1" applyAlignment="1">
      <alignment horizontal="left" indent="1"/>
    </xf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Fill="1" applyBorder="1"/>
    <xf numFmtId="43" fontId="2" fillId="0" borderId="0" xfId="3" applyNumberFormat="1" applyFont="1" applyFill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2" fillId="0" borderId="3" xfId="3" applyNumberFormat="1" applyFont="1" applyBorder="1"/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3" fillId="0" borderId="0" xfId="5" applyNumberFormat="1" applyAlignment="1">
      <alignment horizontal="left" indent="2"/>
    </xf>
    <xf numFmtId="43" fontId="2" fillId="0" borderId="0" xfId="3" applyNumberFormat="1" applyFont="1" applyBorder="1"/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0" xfId="3" applyNumberFormat="1" applyFont="1" applyFill="1"/>
    <xf numFmtId="43" fontId="2" fillId="0" borderId="6" xfId="3" applyNumberFormat="1" applyFont="1" applyBorder="1"/>
    <xf numFmtId="164" fontId="3" fillId="2" borderId="0" xfId="5" applyNumberFormat="1" applyFill="1"/>
    <xf numFmtId="164" fontId="4" fillId="2" borderId="0" xfId="5" applyNumberFormat="1" applyFont="1" applyFill="1" applyAlignment="1">
      <alignment horizontal="left"/>
    </xf>
    <xf numFmtId="164" fontId="6" fillId="2" borderId="0" xfId="5" applyNumberFormat="1" applyFont="1" applyFill="1" applyAlignment="1">
      <alignment horizontal="left"/>
    </xf>
    <xf numFmtId="164" fontId="7" fillId="2" borderId="0" xfId="5" applyNumberFormat="1" applyFont="1" applyFill="1" applyAlignment="1">
      <alignment horizontal="left"/>
    </xf>
    <xf numFmtId="164" fontId="9" fillId="2" borderId="0" xfId="5" applyNumberFormat="1" applyFont="1" applyFill="1"/>
    <xf numFmtId="164" fontId="9" fillId="2" borderId="0" xfId="5" applyNumberFormat="1" applyFont="1" applyFill="1" applyAlignment="1">
      <alignment horizontal="center"/>
    </xf>
    <xf numFmtId="164" fontId="5" fillId="2" borderId="0" xfId="5" applyNumberFormat="1" applyFont="1" applyFill="1" applyAlignment="1">
      <alignment horizontal="left"/>
    </xf>
    <xf numFmtId="164" fontId="3" fillId="2" borderId="1" xfId="5" applyNumberFormat="1" applyFill="1" applyBorder="1" applyAlignment="1">
      <alignment horizontal="left"/>
    </xf>
    <xf numFmtId="43" fontId="2" fillId="2" borderId="0" xfId="5" applyNumberFormat="1" applyFont="1" applyFill="1"/>
    <xf numFmtId="43" fontId="10" fillId="2" borderId="0" xfId="5" applyNumberFormat="1" applyFont="1" applyFill="1"/>
    <xf numFmtId="43" fontId="2" fillId="0" borderId="0" xfId="5" applyNumberFormat="1" applyFont="1"/>
    <xf numFmtId="43" fontId="8" fillId="2" borderId="5" xfId="5" applyNumberFormat="1" applyFont="1" applyFill="1" applyBorder="1" applyAlignment="1">
      <alignment horizontal="center" wrapText="1"/>
    </xf>
    <xf numFmtId="43" fontId="11" fillId="2" borderId="0" xfId="5" applyNumberFormat="1" applyFont="1" applyFill="1"/>
    <xf numFmtId="43" fontId="8" fillId="0" borderId="5" xfId="5" applyNumberFormat="1" applyFont="1" applyBorder="1" applyAlignment="1">
      <alignment horizontal="center" wrapText="1"/>
    </xf>
    <xf numFmtId="164" fontId="5" fillId="0" borderId="0" xfId="5" applyNumberFormat="1" applyFont="1"/>
    <xf numFmtId="164" fontId="6" fillId="2" borderId="0" xfId="5" applyNumberFormat="1" applyFont="1" applyFill="1"/>
    <xf numFmtId="43" fontId="2" fillId="2" borderId="0" xfId="3" applyNumberFormat="1" applyFont="1" applyFill="1"/>
    <xf numFmtId="43" fontId="10" fillId="2" borderId="0" xfId="3" applyNumberFormat="1" applyFont="1" applyFill="1" applyBorder="1"/>
    <xf numFmtId="164" fontId="10" fillId="0" borderId="0" xfId="0" applyNumberFormat="1" applyFont="1"/>
    <xf numFmtId="43" fontId="2" fillId="2" borderId="0" xfId="3" applyNumberFormat="1" applyFont="1" applyFill="1" applyBorder="1"/>
    <xf numFmtId="164" fontId="9" fillId="0" borderId="0" xfId="5" applyNumberFormat="1" applyFont="1"/>
    <xf numFmtId="43" fontId="10" fillId="0" borderId="0" xfId="3" applyNumberFormat="1" applyFont="1" applyFill="1" applyBorder="1"/>
    <xf numFmtId="164" fontId="3" fillId="0" borderId="0" xfId="5" applyNumberFormat="1"/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1" fillId="2" borderId="0" xfId="3" applyNumberFormat="1" applyFont="1" applyFill="1" applyBorder="1"/>
    <xf numFmtId="164" fontId="5" fillId="0" borderId="0" xfId="5" applyNumberFormat="1" applyFont="1" applyAlignment="1">
      <alignment horizontal="left"/>
    </xf>
    <xf numFmtId="43" fontId="2" fillId="2" borderId="6" xfId="5" applyNumberFormat="1" applyFont="1" applyFill="1" applyBorder="1"/>
    <xf numFmtId="43" fontId="8" fillId="0" borderId="3" xfId="5" applyNumberFormat="1" applyFont="1" applyBorder="1"/>
    <xf numFmtId="43" fontId="8" fillId="0" borderId="0" xfId="5" applyNumberFormat="1" applyFont="1"/>
    <xf numFmtId="43" fontId="2" fillId="0" borderId="6" xfId="5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Fill="1" applyBorder="1"/>
    <xf numFmtId="164" fontId="2" fillId="2" borderId="4" xfId="3" applyNumberFormat="1" applyFont="1" applyFill="1" applyBorder="1"/>
    <xf numFmtId="167" fontId="2" fillId="2" borderId="4" xfId="3" applyNumberFormat="1" applyFont="1" applyFill="1" applyBorder="1"/>
    <xf numFmtId="164" fontId="10" fillId="0" borderId="0" xfId="3" applyNumberFormat="1" applyFont="1" applyFill="1"/>
    <xf numFmtId="164" fontId="3" fillId="2" borderId="0" xfId="5" applyNumberFormat="1" applyFill="1" applyAlignment="1">
      <alignment horizontal="left" indent="1"/>
    </xf>
    <xf numFmtId="164" fontId="9" fillId="2" borderId="0" xfId="5" applyNumberFormat="1" applyFont="1" applyFill="1" applyAlignment="1">
      <alignment wrapText="1"/>
    </xf>
    <xf numFmtId="164" fontId="5" fillId="2" borderId="7" xfId="5" applyNumberFormat="1" applyFont="1" applyFill="1" applyBorder="1"/>
    <xf numFmtId="164" fontId="5" fillId="2" borderId="0" xfId="5" applyNumberFormat="1" applyFont="1" applyFill="1"/>
    <xf numFmtId="43" fontId="2" fillId="2" borderId="7" xfId="3" applyNumberFormat="1" applyFont="1" applyFill="1" applyBorder="1"/>
    <xf numFmtId="164" fontId="2" fillId="2" borderId="5" xfId="3" applyNumberFormat="1" applyFont="1" applyFill="1" applyBorder="1"/>
    <xf numFmtId="164" fontId="2" fillId="0" borderId="5" xfId="3" applyNumberFormat="1" applyFont="1" applyFill="1" applyBorder="1"/>
    <xf numFmtId="164" fontId="3" fillId="2" borderId="6" xfId="5" applyNumberFormat="1" applyFill="1" applyBorder="1"/>
    <xf numFmtId="164" fontId="5" fillId="2" borderId="4" xfId="5" applyNumberFormat="1" applyFont="1" applyFill="1" applyBorder="1"/>
    <xf numFmtId="43" fontId="12" fillId="2" borderId="0" xfId="2" applyNumberFormat="1" applyFont="1" applyFill="1"/>
    <xf numFmtId="43" fontId="13" fillId="2" borderId="0" xfId="2" applyNumberFormat="1" applyFont="1" applyFill="1"/>
    <xf numFmtId="43" fontId="14" fillId="0" borderId="0" xfId="1" applyFont="1"/>
    <xf numFmtId="43" fontId="14" fillId="0" borderId="0" xfId="0" applyNumberFormat="1" applyFont="1"/>
    <xf numFmtId="43" fontId="13" fillId="2" borderId="0" xfId="2" applyNumberFormat="1" applyFont="1" applyFill="1" applyAlignment="1">
      <alignment horizontal="center"/>
    </xf>
    <xf numFmtId="43" fontId="12" fillId="2" borderId="1" xfId="2" applyNumberFormat="1" applyFont="1" applyFill="1" applyBorder="1" applyAlignment="1">
      <alignment horizontal="center"/>
    </xf>
    <xf numFmtId="43" fontId="12" fillId="2" borderId="0" xfId="2" applyNumberFormat="1" applyFont="1" applyFill="1" applyAlignment="1">
      <alignment horizontal="center"/>
    </xf>
    <xf numFmtId="43" fontId="13" fillId="0" borderId="0" xfId="1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0" xfId="0" applyNumberFormat="1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167" fontId="14" fillId="0" borderId="0" xfId="0" applyNumberFormat="1" applyFont="1"/>
  </cellXfs>
  <cellStyles count="9">
    <cellStyle name="Comma" xfId="1" builtinId="3"/>
    <cellStyle name="Comma 10" xfId="7" xr:uid="{1FB47C12-1134-4741-A2A8-C12E7CF032F3}"/>
    <cellStyle name="Comma 10 2" xfId="3" xr:uid="{2D4BF1CF-B2C7-4650-B55A-BD5B27CE854B}"/>
    <cellStyle name="Normal" xfId="0" builtinId="0"/>
    <cellStyle name="Normal 111" xfId="2" xr:uid="{C997A21B-CDD2-4456-8ED8-621FDB4016A6}"/>
    <cellStyle name="Normal 111 2" xfId="5" xr:uid="{B4312488-48E7-49E6-BBFB-93BF85BA5FA3}"/>
    <cellStyle name="Normal 111 2 2" xfId="8" xr:uid="{C3EB97E2-D75C-45AB-AF39-F7898BEC8A3B}"/>
    <cellStyle name="Normal 2 3" xfId="4" xr:uid="{6D455876-4D7A-42B1-8C2E-9108AB5DEB43}"/>
    <cellStyle name="Normal 309" xfId="6" xr:uid="{D3DC22A6-329C-4A8A-BA0D-3E982E560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OS%20ESTRUTURADOS/FIIs/Fundos/Planilhas/Diversos/Modelo%20de%20Fechamento%20Padr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E36C-49D9-48A3-A54F-0E43976FDE92}">
  <sheetPr>
    <pageSetUpPr fitToPage="1"/>
  </sheetPr>
  <dimension ref="C2:H447"/>
  <sheetViews>
    <sheetView showGridLines="0" tabSelected="1" view="pageBreakPreview" zoomScaleNormal="85" zoomScaleSheetLayoutView="100" workbookViewId="0">
      <selection activeCell="J96" sqref="J96"/>
    </sheetView>
  </sheetViews>
  <sheetFormatPr defaultColWidth="9.140625" defaultRowHeight="14.25" customHeight="1" x14ac:dyDescent="0.2"/>
  <cols>
    <col min="1" max="2" width="9.140625" style="1"/>
    <col min="3" max="3" width="22.140625" style="1" customWidth="1"/>
    <col min="4" max="5" width="9.140625" style="1"/>
    <col min="6" max="6" width="51" style="1" customWidth="1"/>
    <col min="7" max="7" width="15.140625" style="18" bestFit="1" customWidth="1"/>
    <col min="8" max="8" width="3.28515625" style="1" customWidth="1"/>
    <col min="9" max="16384" width="9.140625" style="1"/>
  </cols>
  <sheetData>
    <row r="2" spans="3:8" ht="14.25" customHeight="1" x14ac:dyDescent="0.25">
      <c r="C2" s="2" t="s">
        <v>0</v>
      </c>
      <c r="D2" s="2"/>
      <c r="E2" s="2"/>
      <c r="F2" s="2"/>
      <c r="G2" s="2"/>
      <c r="H2" s="3"/>
    </row>
    <row r="3" spans="3:8" ht="14.25" customHeight="1" x14ac:dyDescent="0.25">
      <c r="C3" s="4" t="s">
        <v>1</v>
      </c>
      <c r="D3" s="4"/>
      <c r="E3" s="4"/>
      <c r="F3" s="4"/>
      <c r="G3" s="4"/>
    </row>
    <row r="4" spans="3:8" ht="14.25" customHeight="1" x14ac:dyDescent="0.25">
      <c r="C4" s="5" t="s">
        <v>2</v>
      </c>
      <c r="D4" s="5"/>
      <c r="E4" s="5"/>
      <c r="F4" s="5"/>
      <c r="G4" s="5"/>
    </row>
    <row r="5" spans="3:8" ht="14.25" customHeight="1" x14ac:dyDescent="0.2">
      <c r="C5" s="6"/>
      <c r="D5" s="6"/>
      <c r="E5" s="6"/>
      <c r="F5" s="6"/>
      <c r="G5" s="7"/>
    </row>
    <row r="6" spans="3:8" ht="14.25" customHeight="1" x14ac:dyDescent="0.2">
      <c r="C6" s="8" t="s">
        <v>3</v>
      </c>
      <c r="D6" s="8"/>
      <c r="E6" s="8"/>
      <c r="F6" s="8"/>
      <c r="G6" s="8"/>
    </row>
    <row r="7" spans="3:8" ht="14.25" customHeight="1" thickBot="1" x14ac:dyDescent="0.25">
      <c r="C7" s="9" t="s">
        <v>4</v>
      </c>
      <c r="D7" s="9"/>
      <c r="E7" s="9"/>
      <c r="F7" s="9"/>
      <c r="G7" s="10"/>
    </row>
    <row r="8" spans="3:8" ht="14.25" customHeight="1" x14ac:dyDescent="0.2">
      <c r="C8" s="11" t="s">
        <v>5</v>
      </c>
      <c r="D8" s="12"/>
      <c r="E8" s="12"/>
      <c r="F8" s="12"/>
      <c r="G8" s="13"/>
    </row>
    <row r="9" spans="3:8" ht="14.25" customHeight="1" x14ac:dyDescent="0.2">
      <c r="C9" s="3"/>
      <c r="D9" s="14"/>
      <c r="E9" s="14"/>
      <c r="F9" s="14"/>
      <c r="G9" s="15"/>
    </row>
    <row r="10" spans="3:8" ht="14.25" customHeight="1" x14ac:dyDescent="0.2">
      <c r="C10" s="16" t="s">
        <v>6</v>
      </c>
      <c r="D10" s="14"/>
      <c r="E10" s="14"/>
      <c r="F10" s="14"/>
      <c r="G10" s="15"/>
    </row>
    <row r="11" spans="3:8" ht="14.25" customHeight="1" x14ac:dyDescent="0.2">
      <c r="C11" s="17" t="s">
        <v>7</v>
      </c>
      <c r="G11" s="18">
        <f>SUM(G12:G22)</f>
        <v>189.85</v>
      </c>
    </row>
    <row r="12" spans="3:8" ht="14.25" hidden="1" customHeight="1" x14ac:dyDescent="0.2">
      <c r="C12" s="19" t="s">
        <v>8</v>
      </c>
      <c r="G12" s="18">
        <v>0</v>
      </c>
    </row>
    <row r="13" spans="3:8" ht="14.25" hidden="1" customHeight="1" x14ac:dyDescent="0.2">
      <c r="C13" s="19" t="s">
        <v>9</v>
      </c>
      <c r="G13" s="18">
        <v>189.85</v>
      </c>
    </row>
    <row r="14" spans="3:8" ht="14.25" hidden="1" customHeight="1" x14ac:dyDescent="0.2">
      <c r="C14" s="19" t="s">
        <v>10</v>
      </c>
      <c r="G14" s="18">
        <v>0</v>
      </c>
    </row>
    <row r="15" spans="3:8" ht="14.25" hidden="1" customHeight="1" x14ac:dyDescent="0.2">
      <c r="C15" s="19" t="s">
        <v>11</v>
      </c>
      <c r="G15" s="18">
        <v>0</v>
      </c>
    </row>
    <row r="16" spans="3:8" ht="14.25" hidden="1" customHeight="1" x14ac:dyDescent="0.2">
      <c r="C16" s="19" t="s">
        <v>12</v>
      </c>
      <c r="G16" s="18">
        <v>0</v>
      </c>
    </row>
    <row r="17" spans="3:7" ht="14.25" hidden="1" customHeight="1" x14ac:dyDescent="0.2">
      <c r="C17" s="19" t="s">
        <v>13</v>
      </c>
      <c r="G17" s="18">
        <v>0</v>
      </c>
    </row>
    <row r="18" spans="3:7" ht="14.25" hidden="1" customHeight="1" x14ac:dyDescent="0.2">
      <c r="C18" s="19" t="s">
        <v>14</v>
      </c>
      <c r="G18" s="18">
        <v>0</v>
      </c>
    </row>
    <row r="19" spans="3:7" ht="14.25" hidden="1" customHeight="1" x14ac:dyDescent="0.2">
      <c r="C19" s="19" t="s">
        <v>15</v>
      </c>
      <c r="G19" s="18">
        <v>0</v>
      </c>
    </row>
    <row r="20" spans="3:7" ht="14.25" hidden="1" customHeight="1" x14ac:dyDescent="0.2">
      <c r="C20" s="19" t="s">
        <v>16</v>
      </c>
      <c r="G20" s="18">
        <v>0</v>
      </c>
    </row>
    <row r="21" spans="3:7" ht="14.25" hidden="1" customHeight="1" x14ac:dyDescent="0.2">
      <c r="C21" s="19" t="s">
        <v>17</v>
      </c>
      <c r="G21" s="18">
        <v>0</v>
      </c>
    </row>
    <row r="22" spans="3:7" ht="14.25" hidden="1" customHeight="1" x14ac:dyDescent="0.2">
      <c r="C22" s="19" t="s">
        <v>18</v>
      </c>
      <c r="G22" s="18">
        <v>0</v>
      </c>
    </row>
    <row r="23" spans="3:7" ht="14.25" customHeight="1" x14ac:dyDescent="0.2">
      <c r="C23" s="17" t="s">
        <v>19</v>
      </c>
    </row>
    <row r="24" spans="3:7" ht="14.25" customHeight="1" x14ac:dyDescent="0.2">
      <c r="C24" s="20" t="s">
        <v>20</v>
      </c>
    </row>
    <row r="25" spans="3:7" ht="14.25" hidden="1" customHeight="1" x14ac:dyDescent="0.2">
      <c r="C25" s="20" t="s">
        <v>21</v>
      </c>
    </row>
    <row r="26" spans="3:7" ht="14.25" hidden="1" customHeight="1" x14ac:dyDescent="0.2">
      <c r="C26" s="20"/>
    </row>
    <row r="27" spans="3:7" ht="14.25" hidden="1" customHeight="1" x14ac:dyDescent="0.2">
      <c r="C27" s="19" t="s">
        <v>22</v>
      </c>
      <c r="G27" s="18">
        <f>SUM(G28:G31)</f>
        <v>0</v>
      </c>
    </row>
    <row r="28" spans="3:7" ht="14.25" hidden="1" customHeight="1" x14ac:dyDescent="0.2">
      <c r="C28" s="21" t="s">
        <v>23</v>
      </c>
      <c r="G28" s="18">
        <v>0</v>
      </c>
    </row>
    <row r="29" spans="3:7" ht="14.25" hidden="1" customHeight="1" x14ac:dyDescent="0.2">
      <c r="C29" s="21" t="s">
        <v>24</v>
      </c>
      <c r="G29" s="18">
        <v>0</v>
      </c>
    </row>
    <row r="30" spans="3:7" ht="14.25" hidden="1" customHeight="1" x14ac:dyDescent="0.2">
      <c r="C30" s="21" t="s">
        <v>25</v>
      </c>
      <c r="G30" s="18">
        <v>0</v>
      </c>
    </row>
    <row r="31" spans="3:7" ht="14.25" hidden="1" customHeight="1" x14ac:dyDescent="0.2">
      <c r="C31" s="21" t="s">
        <v>26</v>
      </c>
      <c r="G31" s="18">
        <v>0</v>
      </c>
    </row>
    <row r="32" spans="3:7" ht="14.25" hidden="1" customHeight="1" x14ac:dyDescent="0.2">
      <c r="C32" s="19" t="s">
        <v>21</v>
      </c>
      <c r="G32" s="18">
        <f>SUM(G33:G34)</f>
        <v>0</v>
      </c>
    </row>
    <row r="33" spans="3:7" ht="14.25" hidden="1" customHeight="1" x14ac:dyDescent="0.2">
      <c r="C33" s="21" t="s">
        <v>21</v>
      </c>
      <c r="G33" s="18">
        <v>0</v>
      </c>
    </row>
    <row r="34" spans="3:7" ht="14.25" hidden="1" customHeight="1" x14ac:dyDescent="0.2">
      <c r="C34" s="21" t="s">
        <v>27</v>
      </c>
      <c r="G34" s="18">
        <v>0</v>
      </c>
    </row>
    <row r="35" spans="3:7" ht="14.25" customHeight="1" x14ac:dyDescent="0.2">
      <c r="C35" s="19" t="s">
        <v>28</v>
      </c>
      <c r="G35" s="18">
        <f>SUM(G36:G38)</f>
        <v>39405172.079999998</v>
      </c>
    </row>
    <row r="36" spans="3:7" ht="14.25" hidden="1" customHeight="1" x14ac:dyDescent="0.2">
      <c r="C36" s="21" t="s">
        <v>29</v>
      </c>
      <c r="G36" s="18">
        <v>0</v>
      </c>
    </row>
    <row r="37" spans="3:7" ht="14.25" hidden="1" customHeight="1" x14ac:dyDescent="0.2">
      <c r="C37" s="21" t="s">
        <v>30</v>
      </c>
      <c r="G37" s="18">
        <v>39405172.079999998</v>
      </c>
    </row>
    <row r="38" spans="3:7" ht="14.25" hidden="1" customHeight="1" x14ac:dyDescent="0.2">
      <c r="C38" s="21"/>
    </row>
    <row r="39" spans="3:7" ht="14.25" hidden="1" customHeight="1" x14ac:dyDescent="0.2">
      <c r="C39" s="19" t="s">
        <v>31</v>
      </c>
      <c r="G39" s="18">
        <f>SUM(G40:G41)</f>
        <v>0</v>
      </c>
    </row>
    <row r="40" spans="3:7" ht="14.25" hidden="1" customHeight="1" x14ac:dyDescent="0.2">
      <c r="C40" s="21" t="s">
        <v>21</v>
      </c>
      <c r="G40" s="18">
        <v>0</v>
      </c>
    </row>
    <row r="41" spans="3:7" ht="14.25" hidden="1" customHeight="1" x14ac:dyDescent="0.2">
      <c r="C41" s="21" t="s">
        <v>32</v>
      </c>
      <c r="G41" s="18">
        <v>0</v>
      </c>
    </row>
    <row r="42" spans="3:7" ht="14.25" hidden="1" customHeight="1" x14ac:dyDescent="0.2">
      <c r="C42" s="19" t="s">
        <v>33</v>
      </c>
      <c r="G42" s="18">
        <f>SUM(G43:G48)</f>
        <v>0</v>
      </c>
    </row>
    <row r="43" spans="3:7" ht="14.25" hidden="1" customHeight="1" x14ac:dyDescent="0.2">
      <c r="C43" s="21" t="s">
        <v>34</v>
      </c>
      <c r="G43" s="18">
        <v>0</v>
      </c>
    </row>
    <row r="44" spans="3:7" ht="14.25" hidden="1" customHeight="1" x14ac:dyDescent="0.2">
      <c r="C44" s="21" t="s">
        <v>25</v>
      </c>
      <c r="G44" s="18">
        <v>0</v>
      </c>
    </row>
    <row r="45" spans="3:7" ht="14.25" hidden="1" customHeight="1" x14ac:dyDescent="0.2">
      <c r="C45" s="21" t="s">
        <v>34</v>
      </c>
      <c r="G45" s="18">
        <v>0</v>
      </c>
    </row>
    <row r="46" spans="3:7" ht="14.25" hidden="1" customHeight="1" x14ac:dyDescent="0.2">
      <c r="C46" s="1" t="s">
        <v>34</v>
      </c>
      <c r="G46" s="18">
        <v>0</v>
      </c>
    </row>
    <row r="47" spans="3:7" ht="14.25" hidden="1" customHeight="1" x14ac:dyDescent="0.2">
      <c r="C47" s="1" t="s">
        <v>35</v>
      </c>
      <c r="G47" s="18">
        <v>0</v>
      </c>
    </row>
    <row r="48" spans="3:7" ht="14.25" hidden="1" customHeight="1" x14ac:dyDescent="0.2">
      <c r="C48" s="21" t="s">
        <v>35</v>
      </c>
      <c r="G48" s="18">
        <v>0</v>
      </c>
    </row>
    <row r="49" spans="3:7" ht="14.25" hidden="1" customHeight="1" x14ac:dyDescent="0.2">
      <c r="C49" s="19" t="s">
        <v>36</v>
      </c>
      <c r="G49" s="18">
        <f>SUM(G50:G54)</f>
        <v>0</v>
      </c>
    </row>
    <row r="50" spans="3:7" ht="14.25" hidden="1" customHeight="1" x14ac:dyDescent="0.2">
      <c r="C50" s="21" t="s">
        <v>37</v>
      </c>
      <c r="G50" s="18">
        <v>0</v>
      </c>
    </row>
    <row r="51" spans="3:7" ht="14.25" hidden="1" customHeight="1" x14ac:dyDescent="0.2">
      <c r="C51" s="21" t="s">
        <v>25</v>
      </c>
      <c r="G51" s="18">
        <v>0</v>
      </c>
    </row>
    <row r="52" spans="3:7" ht="14.25" hidden="1" customHeight="1" x14ac:dyDescent="0.2">
      <c r="C52" s="21" t="s">
        <v>37</v>
      </c>
      <c r="G52" s="18">
        <v>0</v>
      </c>
    </row>
    <row r="53" spans="3:7" ht="14.25" hidden="1" customHeight="1" x14ac:dyDescent="0.2">
      <c r="C53" s="21" t="s">
        <v>38</v>
      </c>
      <c r="G53" s="18">
        <v>0</v>
      </c>
    </row>
    <row r="54" spans="3:7" ht="14.25" hidden="1" customHeight="1" x14ac:dyDescent="0.2">
      <c r="C54" s="21" t="s">
        <v>39</v>
      </c>
      <c r="G54" s="18">
        <v>0</v>
      </c>
    </row>
    <row r="55" spans="3:7" ht="14.25" hidden="1" customHeight="1" x14ac:dyDescent="0.2">
      <c r="C55" s="19" t="s">
        <v>40</v>
      </c>
      <c r="G55" s="18">
        <f>SUM(G56:G57)</f>
        <v>0</v>
      </c>
    </row>
    <row r="56" spans="3:7" ht="14.25" hidden="1" customHeight="1" x14ac:dyDescent="0.2">
      <c r="C56" s="21" t="s">
        <v>41</v>
      </c>
      <c r="G56" s="18">
        <v>0</v>
      </c>
    </row>
    <row r="57" spans="3:7" ht="14.25" hidden="1" customHeight="1" x14ac:dyDescent="0.2">
      <c r="C57" s="21" t="s">
        <v>42</v>
      </c>
      <c r="G57" s="18">
        <v>0</v>
      </c>
    </row>
    <row r="58" spans="3:7" ht="14.25" hidden="1" customHeight="1" x14ac:dyDescent="0.2">
      <c r="C58" s="19" t="s">
        <v>43</v>
      </c>
      <c r="G58" s="18">
        <f>SUM(G59:G61)</f>
        <v>0</v>
      </c>
    </row>
    <row r="59" spans="3:7" ht="14.25" hidden="1" customHeight="1" x14ac:dyDescent="0.2">
      <c r="C59" s="21" t="s">
        <v>44</v>
      </c>
      <c r="G59" s="18">
        <v>0</v>
      </c>
    </row>
    <row r="60" spans="3:7" ht="14.25" hidden="1" customHeight="1" x14ac:dyDescent="0.2">
      <c r="C60" s="21" t="s">
        <v>25</v>
      </c>
      <c r="G60" s="18">
        <v>0</v>
      </c>
    </row>
    <row r="61" spans="3:7" ht="14.25" hidden="1" customHeight="1" x14ac:dyDescent="0.2">
      <c r="C61" s="21" t="s">
        <v>44</v>
      </c>
      <c r="G61" s="18">
        <v>0</v>
      </c>
    </row>
    <row r="62" spans="3:7" ht="14.25" hidden="1" customHeight="1" x14ac:dyDescent="0.2">
      <c r="C62" s="19" t="s">
        <v>45</v>
      </c>
      <c r="G62" s="18">
        <f>+G63</f>
        <v>0</v>
      </c>
    </row>
    <row r="63" spans="3:7" ht="14.25" hidden="1" customHeight="1" x14ac:dyDescent="0.2">
      <c r="C63" s="21" t="s">
        <v>46</v>
      </c>
      <c r="G63" s="18">
        <v>0</v>
      </c>
    </row>
    <row r="64" spans="3:7" ht="14.25" hidden="1" customHeight="1" x14ac:dyDescent="0.2">
      <c r="C64" s="21"/>
    </row>
    <row r="65" spans="3:7" ht="14.25" customHeight="1" x14ac:dyDescent="0.2">
      <c r="C65" s="20" t="s">
        <v>47</v>
      </c>
    </row>
    <row r="66" spans="3:7" ht="14.25" hidden="1" customHeight="1" x14ac:dyDescent="0.2">
      <c r="C66" s="19" t="s">
        <v>45</v>
      </c>
      <c r="G66" s="18">
        <f>SUM(G67:G72)</f>
        <v>0</v>
      </c>
    </row>
    <row r="67" spans="3:7" ht="14.25" hidden="1" customHeight="1" x14ac:dyDescent="0.2">
      <c r="C67" s="21" t="s">
        <v>48</v>
      </c>
      <c r="G67" s="18">
        <v>0</v>
      </c>
    </row>
    <row r="68" spans="3:7" ht="14.25" hidden="1" customHeight="1" x14ac:dyDescent="0.2">
      <c r="C68" s="21" t="s">
        <v>49</v>
      </c>
      <c r="D68" s="14"/>
      <c r="E68" s="14"/>
      <c r="G68" s="18">
        <v>0</v>
      </c>
    </row>
    <row r="69" spans="3:7" ht="14.25" hidden="1" customHeight="1" x14ac:dyDescent="0.2">
      <c r="C69" s="21" t="s">
        <v>50</v>
      </c>
      <c r="D69" s="14"/>
      <c r="E69" s="14"/>
      <c r="G69" s="18">
        <v>0</v>
      </c>
    </row>
    <row r="70" spans="3:7" ht="14.25" hidden="1" customHeight="1" x14ac:dyDescent="0.2">
      <c r="C70" s="21" t="s">
        <v>51</v>
      </c>
      <c r="D70" s="14"/>
      <c r="E70" s="14"/>
      <c r="G70" s="18">
        <v>0</v>
      </c>
    </row>
    <row r="71" spans="3:7" ht="14.25" hidden="1" customHeight="1" x14ac:dyDescent="0.2">
      <c r="C71" s="21" t="s">
        <v>52</v>
      </c>
      <c r="D71" s="14"/>
      <c r="E71" s="14"/>
      <c r="G71" s="18">
        <v>0</v>
      </c>
    </row>
    <row r="72" spans="3:7" ht="14.25" hidden="1" customHeight="1" x14ac:dyDescent="0.2">
      <c r="C72" s="21" t="s">
        <v>53</v>
      </c>
      <c r="D72" s="14"/>
      <c r="E72" s="14"/>
      <c r="G72" s="18">
        <v>0</v>
      </c>
    </row>
    <row r="73" spans="3:7" ht="14.25" hidden="1" customHeight="1" x14ac:dyDescent="0.2">
      <c r="C73" s="19" t="s">
        <v>54</v>
      </c>
      <c r="D73" s="14"/>
      <c r="E73" s="14"/>
      <c r="G73" s="18">
        <f>SUM(G74:G76)</f>
        <v>0</v>
      </c>
    </row>
    <row r="74" spans="3:7" ht="14.25" hidden="1" customHeight="1" x14ac:dyDescent="0.2">
      <c r="C74" s="21" t="s">
        <v>55</v>
      </c>
      <c r="D74" s="14"/>
      <c r="E74" s="14"/>
      <c r="G74" s="18">
        <v>0</v>
      </c>
    </row>
    <row r="75" spans="3:7" ht="14.25" hidden="1" customHeight="1" x14ac:dyDescent="0.2">
      <c r="C75" s="21" t="s">
        <v>56</v>
      </c>
      <c r="D75" s="14"/>
      <c r="E75" s="14"/>
      <c r="G75" s="18">
        <v>0</v>
      </c>
    </row>
    <row r="76" spans="3:7" ht="14.25" hidden="1" customHeight="1" x14ac:dyDescent="0.2">
      <c r="C76" s="21" t="s">
        <v>57</v>
      </c>
      <c r="D76" s="14"/>
      <c r="E76" s="14"/>
      <c r="G76" s="18">
        <v>0</v>
      </c>
    </row>
    <row r="77" spans="3:7" ht="14.25" hidden="1" customHeight="1" x14ac:dyDescent="0.2">
      <c r="C77" s="19" t="s">
        <v>58</v>
      </c>
      <c r="D77" s="14"/>
      <c r="E77" s="14"/>
      <c r="G77" s="18">
        <f>SUM(G78)</f>
        <v>0</v>
      </c>
    </row>
    <row r="78" spans="3:7" ht="14.25" hidden="1" customHeight="1" x14ac:dyDescent="0.2">
      <c r="C78" s="21" t="s">
        <v>59</v>
      </c>
      <c r="D78" s="14"/>
      <c r="E78" s="14"/>
      <c r="G78" s="18">
        <v>0</v>
      </c>
    </row>
    <row r="79" spans="3:7" ht="14.25" hidden="1" customHeight="1" x14ac:dyDescent="0.2">
      <c r="C79" s="19" t="s">
        <v>60</v>
      </c>
      <c r="D79" s="22"/>
      <c r="E79" s="14"/>
      <c r="G79" s="18">
        <f>SUM(G80:G81)</f>
        <v>0</v>
      </c>
    </row>
    <row r="80" spans="3:7" ht="14.25" hidden="1" customHeight="1" x14ac:dyDescent="0.2">
      <c r="C80" s="21" t="s">
        <v>61</v>
      </c>
      <c r="D80" s="22"/>
      <c r="E80" s="14"/>
      <c r="G80" s="18">
        <v>0</v>
      </c>
    </row>
    <row r="81" spans="3:7" ht="14.25" hidden="1" customHeight="1" x14ac:dyDescent="0.2">
      <c r="C81" s="21" t="s">
        <v>62</v>
      </c>
      <c r="G81" s="18">
        <v>0</v>
      </c>
    </row>
    <row r="82" spans="3:7" ht="14.25" customHeight="1" x14ac:dyDescent="0.2">
      <c r="C82" s="19" t="s">
        <v>63</v>
      </c>
      <c r="D82" s="22"/>
      <c r="E82" s="14"/>
      <c r="G82" s="18">
        <f>SUM(G83:G87)</f>
        <v>115372630.34</v>
      </c>
    </row>
    <row r="83" spans="3:7" ht="14.25" hidden="1" customHeight="1" x14ac:dyDescent="0.2">
      <c r="C83" s="21" t="s">
        <v>64</v>
      </c>
      <c r="G83" s="18">
        <v>115372630.34</v>
      </c>
    </row>
    <row r="84" spans="3:7" ht="14.25" hidden="1" customHeight="1" x14ac:dyDescent="0.2">
      <c r="C84" s="21" t="s">
        <v>65</v>
      </c>
      <c r="G84" s="18">
        <v>0</v>
      </c>
    </row>
    <row r="85" spans="3:7" ht="14.25" hidden="1" customHeight="1" x14ac:dyDescent="0.2">
      <c r="C85" s="21" t="s">
        <v>66</v>
      </c>
      <c r="G85" s="18">
        <v>0</v>
      </c>
    </row>
    <row r="86" spans="3:7" ht="14.25" hidden="1" customHeight="1" x14ac:dyDescent="0.2">
      <c r="C86" s="21" t="s">
        <v>49</v>
      </c>
      <c r="G86" s="18">
        <v>0</v>
      </c>
    </row>
    <row r="87" spans="3:7" ht="14.25" hidden="1" customHeight="1" x14ac:dyDescent="0.2">
      <c r="C87" s="21" t="s">
        <v>67</v>
      </c>
      <c r="G87" s="18">
        <v>0</v>
      </c>
    </row>
    <row r="88" spans="3:7" ht="14.25" hidden="1" customHeight="1" x14ac:dyDescent="0.2">
      <c r="C88" s="19" t="s">
        <v>68</v>
      </c>
      <c r="D88" s="22"/>
      <c r="E88" s="14"/>
      <c r="G88" s="18">
        <f>SUM(G89:G90)</f>
        <v>0</v>
      </c>
    </row>
    <row r="89" spans="3:7" ht="14.25" hidden="1" customHeight="1" x14ac:dyDescent="0.2">
      <c r="C89" s="21" t="s">
        <v>68</v>
      </c>
      <c r="D89" s="22"/>
      <c r="E89" s="14"/>
      <c r="G89" s="18">
        <v>0</v>
      </c>
    </row>
    <row r="90" spans="3:7" ht="14.25" hidden="1" customHeight="1" x14ac:dyDescent="0.2">
      <c r="C90" s="21" t="s">
        <v>67</v>
      </c>
      <c r="G90" s="18">
        <v>0</v>
      </c>
    </row>
    <row r="91" spans="3:7" ht="14.25" hidden="1" customHeight="1" x14ac:dyDescent="0.2">
      <c r="C91" s="19" t="s">
        <v>69</v>
      </c>
      <c r="D91" s="14"/>
      <c r="E91" s="14"/>
      <c r="G91" s="18">
        <f>SUM(G92:G95)</f>
        <v>0</v>
      </c>
    </row>
    <row r="92" spans="3:7" ht="14.25" hidden="1" customHeight="1" x14ac:dyDescent="0.2">
      <c r="C92" s="21" t="s">
        <v>69</v>
      </c>
      <c r="D92" s="14"/>
      <c r="E92" s="14"/>
      <c r="G92" s="18">
        <v>0</v>
      </c>
    </row>
    <row r="93" spans="3:7" ht="14.25" hidden="1" customHeight="1" x14ac:dyDescent="0.2">
      <c r="C93" s="21" t="s">
        <v>70</v>
      </c>
      <c r="D93" s="14"/>
      <c r="E93" s="14"/>
      <c r="G93" s="18">
        <v>0</v>
      </c>
    </row>
    <row r="94" spans="3:7" ht="14.25" hidden="1" customHeight="1" x14ac:dyDescent="0.2">
      <c r="C94" s="21" t="s">
        <v>71</v>
      </c>
      <c r="D94" s="14"/>
      <c r="E94" s="14"/>
      <c r="G94" s="18">
        <v>0</v>
      </c>
    </row>
    <row r="95" spans="3:7" ht="14.25" hidden="1" customHeight="1" x14ac:dyDescent="0.2">
      <c r="C95" s="21" t="s">
        <v>72</v>
      </c>
      <c r="D95" s="14"/>
      <c r="E95" s="14"/>
      <c r="G95" s="18">
        <v>0</v>
      </c>
    </row>
    <row r="96" spans="3:7" ht="14.25" customHeight="1" x14ac:dyDescent="0.2">
      <c r="C96" s="17" t="s">
        <v>73</v>
      </c>
      <c r="G96" s="18">
        <f>SUM(G97:G97)</f>
        <v>351393.49</v>
      </c>
    </row>
    <row r="97" spans="3:7" ht="14.25" hidden="1" customHeight="1" x14ac:dyDescent="0.2">
      <c r="C97" s="21" t="s">
        <v>73</v>
      </c>
      <c r="G97" s="18">
        <v>351393.49</v>
      </c>
    </row>
    <row r="98" spans="3:7" ht="14.25" customHeight="1" x14ac:dyDescent="0.2">
      <c r="C98" s="17" t="s">
        <v>74</v>
      </c>
      <c r="D98" s="14"/>
      <c r="E98" s="14"/>
      <c r="G98" s="18">
        <f>SUM(G99:G131)</f>
        <v>4479481.0199999996</v>
      </c>
    </row>
    <row r="99" spans="3:7" ht="14.25" hidden="1" customHeight="1" x14ac:dyDescent="0.2">
      <c r="C99" s="23" t="s">
        <v>75</v>
      </c>
      <c r="G99" s="18">
        <v>4479481.0199999996</v>
      </c>
    </row>
    <row r="100" spans="3:7" ht="14.25" hidden="1" customHeight="1" x14ac:dyDescent="0.2">
      <c r="C100" s="23" t="s">
        <v>76</v>
      </c>
      <c r="G100" s="18">
        <v>0</v>
      </c>
    </row>
    <row r="101" spans="3:7" ht="14.25" hidden="1" customHeight="1" x14ac:dyDescent="0.2">
      <c r="C101" s="23" t="s">
        <v>77</v>
      </c>
      <c r="G101" s="18">
        <v>0</v>
      </c>
    </row>
    <row r="102" spans="3:7" ht="14.25" hidden="1" customHeight="1" x14ac:dyDescent="0.2">
      <c r="C102" s="23" t="s">
        <v>78</v>
      </c>
      <c r="G102" s="18">
        <v>0</v>
      </c>
    </row>
    <row r="103" spans="3:7" ht="14.25" hidden="1" customHeight="1" x14ac:dyDescent="0.2">
      <c r="C103" s="23" t="s">
        <v>79</v>
      </c>
      <c r="G103" s="18">
        <v>0</v>
      </c>
    </row>
    <row r="104" spans="3:7" ht="14.25" hidden="1" customHeight="1" x14ac:dyDescent="0.2">
      <c r="C104" s="21" t="s">
        <v>80</v>
      </c>
      <c r="G104" s="18">
        <v>0</v>
      </c>
    </row>
    <row r="105" spans="3:7" ht="14.25" hidden="1" customHeight="1" x14ac:dyDescent="0.2">
      <c r="C105" s="23" t="s">
        <v>81</v>
      </c>
      <c r="G105" s="18">
        <v>0</v>
      </c>
    </row>
    <row r="106" spans="3:7" ht="14.25" hidden="1" customHeight="1" x14ac:dyDescent="0.2">
      <c r="C106" s="23" t="s">
        <v>82</v>
      </c>
      <c r="G106" s="18">
        <v>0</v>
      </c>
    </row>
    <row r="107" spans="3:7" ht="14.25" hidden="1" customHeight="1" x14ac:dyDescent="0.2">
      <c r="C107" s="23" t="s">
        <v>83</v>
      </c>
      <c r="G107" s="18">
        <v>0</v>
      </c>
    </row>
    <row r="108" spans="3:7" ht="14.25" hidden="1" customHeight="1" x14ac:dyDescent="0.2">
      <c r="C108" s="23" t="s">
        <v>84</v>
      </c>
      <c r="G108" s="18">
        <v>0</v>
      </c>
    </row>
    <row r="109" spans="3:7" ht="14.25" hidden="1" customHeight="1" x14ac:dyDescent="0.2">
      <c r="C109" s="23" t="s">
        <v>85</v>
      </c>
      <c r="G109" s="18">
        <v>0</v>
      </c>
    </row>
    <row r="110" spans="3:7" ht="14.25" hidden="1" customHeight="1" x14ac:dyDescent="0.2">
      <c r="C110" s="23" t="s">
        <v>86</v>
      </c>
      <c r="G110" s="18">
        <v>0</v>
      </c>
    </row>
    <row r="111" spans="3:7" ht="14.25" hidden="1" customHeight="1" x14ac:dyDescent="0.2">
      <c r="C111" s="23" t="s">
        <v>87</v>
      </c>
      <c r="G111" s="18">
        <v>0</v>
      </c>
    </row>
    <row r="112" spans="3:7" ht="14.25" hidden="1" customHeight="1" x14ac:dyDescent="0.2">
      <c r="C112" s="23" t="s">
        <v>88</v>
      </c>
      <c r="G112" s="18">
        <v>0</v>
      </c>
    </row>
    <row r="113" spans="3:7" ht="14.25" hidden="1" customHeight="1" x14ac:dyDescent="0.2">
      <c r="C113" s="23" t="s">
        <v>89</v>
      </c>
      <c r="G113" s="18">
        <v>0</v>
      </c>
    </row>
    <row r="114" spans="3:7" ht="14.25" hidden="1" customHeight="1" x14ac:dyDescent="0.2">
      <c r="C114" s="23" t="s">
        <v>90</v>
      </c>
      <c r="G114" s="18">
        <v>0</v>
      </c>
    </row>
    <row r="115" spans="3:7" ht="14.25" hidden="1" customHeight="1" x14ac:dyDescent="0.2">
      <c r="C115" s="21" t="s">
        <v>91</v>
      </c>
      <c r="G115" s="18">
        <v>0</v>
      </c>
    </row>
    <row r="116" spans="3:7" ht="14.25" hidden="1" customHeight="1" x14ac:dyDescent="0.2">
      <c r="C116" s="21" t="s">
        <v>92</v>
      </c>
      <c r="G116" s="18">
        <v>0</v>
      </c>
    </row>
    <row r="117" spans="3:7" ht="14.25" hidden="1" customHeight="1" x14ac:dyDescent="0.2">
      <c r="C117" s="23" t="s">
        <v>93</v>
      </c>
      <c r="G117" s="18">
        <v>0</v>
      </c>
    </row>
    <row r="118" spans="3:7" ht="14.25" hidden="1" customHeight="1" x14ac:dyDescent="0.2">
      <c r="C118" s="23" t="s">
        <v>94</v>
      </c>
      <c r="G118" s="18">
        <v>0</v>
      </c>
    </row>
    <row r="119" spans="3:7" ht="14.25" hidden="1" customHeight="1" x14ac:dyDescent="0.2">
      <c r="C119" s="23" t="s">
        <v>95</v>
      </c>
      <c r="G119" s="18">
        <v>0</v>
      </c>
    </row>
    <row r="120" spans="3:7" ht="14.25" hidden="1" customHeight="1" x14ac:dyDescent="0.2">
      <c r="C120" s="23" t="s">
        <v>96</v>
      </c>
      <c r="G120" s="18">
        <v>0</v>
      </c>
    </row>
    <row r="121" spans="3:7" ht="14.25" hidden="1" customHeight="1" x14ac:dyDescent="0.2">
      <c r="C121" s="23" t="s">
        <v>97</v>
      </c>
      <c r="G121" s="18">
        <v>0</v>
      </c>
    </row>
    <row r="122" spans="3:7" ht="14.25" hidden="1" customHeight="1" x14ac:dyDescent="0.2">
      <c r="C122" s="23" t="s">
        <v>98</v>
      </c>
      <c r="G122" s="18">
        <v>0</v>
      </c>
    </row>
    <row r="123" spans="3:7" ht="14.25" hidden="1" customHeight="1" x14ac:dyDescent="0.2">
      <c r="C123" s="23" t="s">
        <v>99</v>
      </c>
      <c r="G123" s="18">
        <v>0</v>
      </c>
    </row>
    <row r="124" spans="3:7" ht="14.25" hidden="1" customHeight="1" x14ac:dyDescent="0.2">
      <c r="C124" s="23" t="s">
        <v>100</v>
      </c>
      <c r="G124" s="18">
        <v>0</v>
      </c>
    </row>
    <row r="125" spans="3:7" ht="14.25" hidden="1" customHeight="1" x14ac:dyDescent="0.2">
      <c r="C125" s="23" t="s">
        <v>101</v>
      </c>
      <c r="G125" s="18">
        <v>0</v>
      </c>
    </row>
    <row r="126" spans="3:7" ht="14.25" hidden="1" customHeight="1" x14ac:dyDescent="0.2">
      <c r="C126" s="23" t="s">
        <v>102</v>
      </c>
      <c r="G126" s="18">
        <v>0</v>
      </c>
    </row>
    <row r="127" spans="3:7" ht="14.25" hidden="1" customHeight="1" x14ac:dyDescent="0.2">
      <c r="C127" s="23" t="s">
        <v>103</v>
      </c>
      <c r="G127" s="18">
        <v>0</v>
      </c>
    </row>
    <row r="128" spans="3:7" ht="14.25" hidden="1" customHeight="1" x14ac:dyDescent="0.2">
      <c r="C128" s="23" t="s">
        <v>104</v>
      </c>
      <c r="G128" s="18">
        <v>0</v>
      </c>
    </row>
    <row r="129" spans="3:7" ht="14.25" hidden="1" customHeight="1" x14ac:dyDescent="0.2">
      <c r="C129" s="23" t="s">
        <v>105</v>
      </c>
      <c r="G129" s="18">
        <v>0</v>
      </c>
    </row>
    <row r="130" spans="3:7" ht="14.25" hidden="1" customHeight="1" x14ac:dyDescent="0.2">
      <c r="C130" s="23" t="s">
        <v>106</v>
      </c>
      <c r="G130" s="18">
        <v>0</v>
      </c>
    </row>
    <row r="131" spans="3:7" ht="14.25" hidden="1" customHeight="1" x14ac:dyDescent="0.2">
      <c r="C131" s="23" t="s">
        <v>107</v>
      </c>
      <c r="G131" s="18">
        <v>0</v>
      </c>
    </row>
    <row r="132" spans="3:7" ht="14.25" hidden="1" customHeight="1" x14ac:dyDescent="0.2">
      <c r="C132" s="24" t="s">
        <v>108</v>
      </c>
      <c r="G132" s="18">
        <f>+G133</f>
        <v>0</v>
      </c>
    </row>
    <row r="133" spans="3:7" ht="14.25" hidden="1" customHeight="1" x14ac:dyDescent="0.2">
      <c r="C133" s="24" t="s">
        <v>108</v>
      </c>
      <c r="G133" s="18">
        <v>0</v>
      </c>
    </row>
    <row r="134" spans="3:7" ht="14.25" hidden="1" customHeight="1" x14ac:dyDescent="0.2">
      <c r="C134" s="17" t="s">
        <v>109</v>
      </c>
      <c r="D134" s="14"/>
      <c r="E134" s="14"/>
      <c r="G134" s="18">
        <f>SUM(G135:G137)</f>
        <v>0</v>
      </c>
    </row>
    <row r="135" spans="3:7" ht="14.25" hidden="1" customHeight="1" x14ac:dyDescent="0.2">
      <c r="C135" s="23" t="s">
        <v>110</v>
      </c>
      <c r="G135" s="18">
        <v>0</v>
      </c>
    </row>
    <row r="136" spans="3:7" ht="14.25" hidden="1" customHeight="1" x14ac:dyDescent="0.2">
      <c r="C136" s="23" t="s">
        <v>111</v>
      </c>
      <c r="G136" s="18">
        <v>0</v>
      </c>
    </row>
    <row r="137" spans="3:7" ht="14.25" hidden="1" customHeight="1" x14ac:dyDescent="0.2">
      <c r="C137" s="23" t="s">
        <v>112</v>
      </c>
      <c r="G137" s="18">
        <v>0</v>
      </c>
    </row>
    <row r="138" spans="3:7" ht="14.25" hidden="1" customHeight="1" x14ac:dyDescent="0.2">
      <c r="C138" s="17" t="s">
        <v>113</v>
      </c>
      <c r="G138" s="18">
        <f>SUM(G139)</f>
        <v>0</v>
      </c>
    </row>
    <row r="139" spans="3:7" ht="14.25" hidden="1" customHeight="1" x14ac:dyDescent="0.2">
      <c r="C139" s="23" t="s">
        <v>114</v>
      </c>
      <c r="G139" s="18">
        <v>0</v>
      </c>
    </row>
    <row r="140" spans="3:7" ht="14.25" customHeight="1" x14ac:dyDescent="0.2">
      <c r="C140" s="17" t="s">
        <v>115</v>
      </c>
      <c r="G140" s="18">
        <f>SUM(G141:G149)</f>
        <v>6815161.29</v>
      </c>
    </row>
    <row r="141" spans="3:7" ht="14.25" hidden="1" customHeight="1" x14ac:dyDescent="0.2">
      <c r="C141" s="23" t="s">
        <v>116</v>
      </c>
      <c r="G141" s="18">
        <v>6611551.2300000004</v>
      </c>
    </row>
    <row r="142" spans="3:7" ht="14.25" hidden="1" customHeight="1" x14ac:dyDescent="0.2">
      <c r="C142" s="23" t="s">
        <v>117</v>
      </c>
      <c r="G142" s="18">
        <v>0</v>
      </c>
    </row>
    <row r="143" spans="3:7" ht="14.25" hidden="1" customHeight="1" x14ac:dyDescent="0.2">
      <c r="C143" s="23" t="s">
        <v>118</v>
      </c>
      <c r="G143" s="18">
        <v>0</v>
      </c>
    </row>
    <row r="144" spans="3:7" ht="14.25" hidden="1" customHeight="1" x14ac:dyDescent="0.2">
      <c r="C144" s="23" t="s">
        <v>119</v>
      </c>
      <c r="G144" s="18">
        <v>0</v>
      </c>
    </row>
    <row r="145" spans="3:7" ht="14.25" hidden="1" customHeight="1" x14ac:dyDescent="0.2">
      <c r="C145" s="23" t="s">
        <v>120</v>
      </c>
      <c r="G145" s="18">
        <v>203610.06</v>
      </c>
    </row>
    <row r="146" spans="3:7" ht="14.25" hidden="1" customHeight="1" x14ac:dyDescent="0.2">
      <c r="C146" s="23" t="s">
        <v>121</v>
      </c>
      <c r="G146" s="18">
        <v>0</v>
      </c>
    </row>
    <row r="147" spans="3:7" ht="14.25" hidden="1" customHeight="1" x14ac:dyDescent="0.2">
      <c r="C147" s="21" t="s">
        <v>122</v>
      </c>
      <c r="G147" s="18">
        <v>0</v>
      </c>
    </row>
    <row r="148" spans="3:7" ht="14.25" hidden="1" customHeight="1" x14ac:dyDescent="0.2">
      <c r="C148" s="23" t="s">
        <v>123</v>
      </c>
      <c r="G148" s="18">
        <v>0</v>
      </c>
    </row>
    <row r="149" spans="3:7" ht="14.25" hidden="1" customHeight="1" x14ac:dyDescent="0.2">
      <c r="C149" s="23" t="s">
        <v>124</v>
      </c>
      <c r="G149" s="18">
        <v>0</v>
      </c>
    </row>
    <row r="150" spans="3:7" ht="14.25" customHeight="1" x14ac:dyDescent="0.2">
      <c r="C150" s="17" t="s">
        <v>125</v>
      </c>
      <c r="G150" s="18">
        <f>SUM(G151:G153)</f>
        <v>476359.56</v>
      </c>
    </row>
    <row r="151" spans="3:7" ht="14.25" hidden="1" customHeight="1" x14ac:dyDescent="0.2">
      <c r="C151" s="23" t="s">
        <v>126</v>
      </c>
      <c r="G151" s="18">
        <v>0</v>
      </c>
    </row>
    <row r="152" spans="3:7" ht="14.25" hidden="1" customHeight="1" x14ac:dyDescent="0.2">
      <c r="C152" s="23" t="s">
        <v>127</v>
      </c>
      <c r="G152" s="18">
        <v>476359.56</v>
      </c>
    </row>
    <row r="153" spans="3:7" ht="14.25" hidden="1" customHeight="1" x14ac:dyDescent="0.2">
      <c r="C153" s="23" t="s">
        <v>128</v>
      </c>
      <c r="G153" s="18">
        <v>0</v>
      </c>
    </row>
    <row r="154" spans="3:7" ht="14.25" hidden="1" customHeight="1" x14ac:dyDescent="0.2">
      <c r="C154" s="17" t="s">
        <v>129</v>
      </c>
      <c r="G154" s="18">
        <f>SUM(G155)</f>
        <v>0</v>
      </c>
    </row>
    <row r="155" spans="3:7" ht="14.25" hidden="1" customHeight="1" x14ac:dyDescent="0.2">
      <c r="C155" s="21" t="s">
        <v>130</v>
      </c>
      <c r="G155" s="18">
        <v>0</v>
      </c>
    </row>
    <row r="156" spans="3:7" ht="14.25" hidden="1" customHeight="1" x14ac:dyDescent="0.2">
      <c r="C156" s="17" t="s">
        <v>131</v>
      </c>
      <c r="G156" s="18">
        <f>SUM(G157)</f>
        <v>0</v>
      </c>
    </row>
    <row r="157" spans="3:7" ht="14.25" hidden="1" customHeight="1" x14ac:dyDescent="0.2">
      <c r="C157" s="23" t="s">
        <v>131</v>
      </c>
      <c r="G157" s="18">
        <v>0</v>
      </c>
    </row>
    <row r="158" spans="3:7" ht="14.25" customHeight="1" x14ac:dyDescent="0.2">
      <c r="C158" s="17" t="s">
        <v>132</v>
      </c>
      <c r="D158" s="14"/>
      <c r="E158" s="14"/>
      <c r="G158" s="18">
        <f>SUM(G159:G171)</f>
        <v>77116.39</v>
      </c>
    </row>
    <row r="159" spans="3:7" ht="14.25" hidden="1" customHeight="1" x14ac:dyDescent="0.2">
      <c r="C159" s="23" t="s">
        <v>133</v>
      </c>
      <c r="G159" s="18">
        <v>22000.02</v>
      </c>
    </row>
    <row r="160" spans="3:7" ht="14.25" hidden="1" customHeight="1" x14ac:dyDescent="0.2">
      <c r="C160" s="23" t="s">
        <v>134</v>
      </c>
      <c r="G160" s="18">
        <v>0</v>
      </c>
    </row>
    <row r="161" spans="3:7" ht="14.25" hidden="1" customHeight="1" x14ac:dyDescent="0.2">
      <c r="C161" s="23" t="s">
        <v>135</v>
      </c>
      <c r="G161" s="18">
        <v>30357.96</v>
      </c>
    </row>
    <row r="162" spans="3:7" ht="14.25" hidden="1" customHeight="1" x14ac:dyDescent="0.2">
      <c r="C162" s="23" t="s">
        <v>136</v>
      </c>
      <c r="G162" s="18">
        <v>0</v>
      </c>
    </row>
    <row r="163" spans="3:7" ht="14.25" hidden="1" customHeight="1" x14ac:dyDescent="0.2">
      <c r="C163" s="23" t="s">
        <v>132</v>
      </c>
      <c r="G163" s="18">
        <v>0</v>
      </c>
    </row>
    <row r="164" spans="3:7" ht="14.25" hidden="1" customHeight="1" x14ac:dyDescent="0.2">
      <c r="C164" s="23" t="s">
        <v>137</v>
      </c>
      <c r="G164" s="18">
        <v>8508.43</v>
      </c>
    </row>
    <row r="165" spans="3:7" ht="14.25" hidden="1" customHeight="1" x14ac:dyDescent="0.2">
      <c r="C165" s="23" t="s">
        <v>138</v>
      </c>
      <c r="G165" s="18">
        <v>16249.98</v>
      </c>
    </row>
    <row r="166" spans="3:7" ht="14.25" hidden="1" customHeight="1" x14ac:dyDescent="0.2">
      <c r="C166" s="23" t="s">
        <v>139</v>
      </c>
      <c r="G166" s="18">
        <v>0</v>
      </c>
    </row>
    <row r="167" spans="3:7" ht="14.25" hidden="1" customHeight="1" x14ac:dyDescent="0.2">
      <c r="C167" s="23" t="s">
        <v>140</v>
      </c>
      <c r="G167" s="18">
        <v>0</v>
      </c>
    </row>
    <row r="168" spans="3:7" ht="14.25" hidden="1" customHeight="1" x14ac:dyDescent="0.2">
      <c r="C168" s="23" t="s">
        <v>141</v>
      </c>
      <c r="G168" s="18">
        <v>0</v>
      </c>
    </row>
    <row r="169" spans="3:7" ht="14.25" hidden="1" customHeight="1" x14ac:dyDescent="0.2">
      <c r="C169" s="23" t="s">
        <v>142</v>
      </c>
      <c r="G169" s="18">
        <v>0</v>
      </c>
    </row>
    <row r="170" spans="3:7" ht="14.25" hidden="1" customHeight="1" x14ac:dyDescent="0.2">
      <c r="C170" s="23" t="s">
        <v>143</v>
      </c>
      <c r="G170" s="18">
        <v>0</v>
      </c>
    </row>
    <row r="171" spans="3:7" ht="14.25" hidden="1" customHeight="1" x14ac:dyDescent="0.2">
      <c r="C171" s="23" t="s">
        <v>144</v>
      </c>
      <c r="G171" s="18">
        <v>0</v>
      </c>
    </row>
    <row r="172" spans="3:7" ht="14.25" hidden="1" customHeight="1" x14ac:dyDescent="0.2">
      <c r="C172" s="23"/>
    </row>
    <row r="173" spans="3:7" ht="14.25" customHeight="1" x14ac:dyDescent="0.2">
      <c r="C173" s="17" t="s">
        <v>145</v>
      </c>
      <c r="D173" s="14"/>
      <c r="E173" s="14"/>
      <c r="G173" s="18">
        <f>SUM(G174:G180)</f>
        <v>1054.4000000000001</v>
      </c>
    </row>
    <row r="174" spans="3:7" ht="14.25" hidden="1" customHeight="1" x14ac:dyDescent="0.2">
      <c r="C174" s="23" t="s">
        <v>146</v>
      </c>
      <c r="G174" s="18">
        <v>487.26</v>
      </c>
    </row>
    <row r="175" spans="3:7" ht="14.25" hidden="1" customHeight="1" x14ac:dyDescent="0.2">
      <c r="C175" s="23" t="s">
        <v>147</v>
      </c>
      <c r="G175" s="18">
        <v>567.14</v>
      </c>
    </row>
    <row r="176" spans="3:7" ht="14.25" hidden="1" customHeight="1" x14ac:dyDescent="0.2">
      <c r="C176" s="23" t="s">
        <v>148</v>
      </c>
      <c r="G176" s="18">
        <v>0</v>
      </c>
    </row>
    <row r="177" spans="3:7" ht="14.25" hidden="1" customHeight="1" x14ac:dyDescent="0.2">
      <c r="C177" s="23" t="s">
        <v>149</v>
      </c>
      <c r="G177" s="18">
        <v>0</v>
      </c>
    </row>
    <row r="178" spans="3:7" ht="14.25" hidden="1" customHeight="1" x14ac:dyDescent="0.2">
      <c r="C178" s="23" t="s">
        <v>150</v>
      </c>
      <c r="G178" s="18">
        <v>0</v>
      </c>
    </row>
    <row r="179" spans="3:7" ht="14.25" hidden="1" customHeight="1" x14ac:dyDescent="0.2">
      <c r="C179" s="25" t="s">
        <v>150</v>
      </c>
      <c r="D179" s="26"/>
      <c r="E179" s="26"/>
      <c r="F179" s="26"/>
      <c r="G179" s="18">
        <v>0</v>
      </c>
    </row>
    <row r="180" spans="3:7" ht="14.25" hidden="1" customHeight="1" x14ac:dyDescent="0.2">
      <c r="C180" s="23" t="s">
        <v>151</v>
      </c>
      <c r="G180" s="18">
        <v>0</v>
      </c>
    </row>
    <row r="181" spans="3:7" ht="14.25" hidden="1" customHeight="1" x14ac:dyDescent="0.2">
      <c r="C181" s="27" t="s">
        <v>152</v>
      </c>
    </row>
    <row r="182" spans="3:7" ht="14.25" hidden="1" customHeight="1" x14ac:dyDescent="0.2">
      <c r="C182" s="28" t="s">
        <v>153</v>
      </c>
      <c r="G182" s="18">
        <f>SUM(G183:G187)</f>
        <v>0</v>
      </c>
    </row>
    <row r="183" spans="3:7" ht="14.25" hidden="1" customHeight="1" x14ac:dyDescent="0.2">
      <c r="C183" s="23" t="s">
        <v>154</v>
      </c>
      <c r="G183" s="18">
        <v>0</v>
      </c>
    </row>
    <row r="184" spans="3:7" ht="14.25" hidden="1" customHeight="1" x14ac:dyDescent="0.2">
      <c r="C184" s="23" t="s">
        <v>155</v>
      </c>
      <c r="G184" s="18">
        <v>0</v>
      </c>
    </row>
    <row r="185" spans="3:7" ht="14.25" hidden="1" customHeight="1" x14ac:dyDescent="0.2">
      <c r="C185" s="23" t="s">
        <v>156</v>
      </c>
      <c r="G185" s="18">
        <v>0</v>
      </c>
    </row>
    <row r="186" spans="3:7" ht="14.25" hidden="1" customHeight="1" x14ac:dyDescent="0.2">
      <c r="C186" s="23" t="s">
        <v>157</v>
      </c>
      <c r="G186" s="18">
        <v>0</v>
      </c>
    </row>
    <row r="187" spans="3:7" ht="14.25" hidden="1" customHeight="1" x14ac:dyDescent="0.2">
      <c r="C187" s="23" t="s">
        <v>158</v>
      </c>
      <c r="G187" s="18">
        <v>0</v>
      </c>
    </row>
    <row r="188" spans="3:7" ht="14.25" customHeight="1" x14ac:dyDescent="0.2">
      <c r="C188" s="29" t="s">
        <v>159</v>
      </c>
      <c r="G188" s="30">
        <f>G11+G27+G35+G42+G49+G58+G66+G73+G77+G79+G82+G91+G96+G98+G134+G138+G140+G150+G154+G156+G158+G173+G182+G39+G88+G132+G32+G62+G55</f>
        <v>166978558.42000002</v>
      </c>
    </row>
    <row r="189" spans="3:7" ht="14.25" customHeight="1" x14ac:dyDescent="0.2">
      <c r="C189" s="29"/>
      <c r="G189" s="31"/>
    </row>
    <row r="190" spans="3:7" ht="14.25" customHeight="1" x14ac:dyDescent="0.2">
      <c r="C190" s="3" t="s">
        <v>160</v>
      </c>
    </row>
    <row r="191" spans="3:7" ht="14.25" customHeight="1" x14ac:dyDescent="0.2">
      <c r="C191" s="17" t="s">
        <v>161</v>
      </c>
    </row>
    <row r="192" spans="3:7" ht="14.25" customHeight="1" x14ac:dyDescent="0.2">
      <c r="C192" s="20" t="s">
        <v>47</v>
      </c>
    </row>
    <row r="193" spans="3:7" ht="14.25" customHeight="1" x14ac:dyDescent="0.2">
      <c r="C193" s="19" t="s">
        <v>162</v>
      </c>
      <c r="D193" s="14"/>
      <c r="E193" s="14"/>
      <c r="G193" s="18">
        <f>SUM(G194:G200)</f>
        <v>64961029.829999998</v>
      </c>
    </row>
    <row r="194" spans="3:7" ht="14.25" hidden="1" customHeight="1" x14ac:dyDescent="0.2">
      <c r="C194" s="21" t="s">
        <v>163</v>
      </c>
      <c r="D194" s="14"/>
      <c r="E194" s="14"/>
      <c r="G194" s="18">
        <v>52000000</v>
      </c>
    </row>
    <row r="195" spans="3:7" ht="14.25" hidden="1" customHeight="1" x14ac:dyDescent="0.2">
      <c r="C195" s="21" t="s">
        <v>164</v>
      </c>
      <c r="D195" s="14"/>
      <c r="E195" s="14"/>
      <c r="G195" s="18">
        <v>0</v>
      </c>
    </row>
    <row r="196" spans="3:7" ht="14.25" hidden="1" customHeight="1" x14ac:dyDescent="0.2">
      <c r="C196" s="21" t="s">
        <v>165</v>
      </c>
      <c r="D196" s="14"/>
      <c r="E196" s="14"/>
      <c r="G196" s="18">
        <v>0</v>
      </c>
    </row>
    <row r="197" spans="3:7" ht="14.25" hidden="1" customHeight="1" x14ac:dyDescent="0.2">
      <c r="C197" s="21" t="s">
        <v>166</v>
      </c>
      <c r="D197" s="14"/>
      <c r="E197" s="14"/>
      <c r="G197" s="18">
        <v>0</v>
      </c>
    </row>
    <row r="198" spans="3:7" ht="14.25" hidden="1" customHeight="1" x14ac:dyDescent="0.2">
      <c r="C198" s="21" t="s">
        <v>67</v>
      </c>
      <c r="D198" s="14"/>
      <c r="E198" s="14"/>
      <c r="G198" s="18">
        <v>-138886.45000000001</v>
      </c>
    </row>
    <row r="199" spans="3:7" ht="14.25" hidden="1" customHeight="1" x14ac:dyDescent="0.2">
      <c r="C199" s="21" t="s">
        <v>167</v>
      </c>
      <c r="D199" s="14"/>
      <c r="E199" s="14"/>
      <c r="G199" s="18">
        <v>324080.2</v>
      </c>
    </row>
    <row r="200" spans="3:7" ht="14.25" hidden="1" customHeight="1" x14ac:dyDescent="0.2">
      <c r="C200" s="21" t="s">
        <v>168</v>
      </c>
      <c r="D200" s="14"/>
      <c r="E200" s="14"/>
      <c r="G200" s="18">
        <v>12775836.08</v>
      </c>
    </row>
    <row r="201" spans="3:7" ht="14.25" customHeight="1" x14ac:dyDescent="0.2">
      <c r="C201" s="19" t="s">
        <v>169</v>
      </c>
      <c r="D201" s="14"/>
      <c r="E201" s="14"/>
      <c r="G201" s="18">
        <f>SUM(G202)</f>
        <v>320794.33</v>
      </c>
    </row>
    <row r="202" spans="3:7" ht="14.25" hidden="1" customHeight="1" x14ac:dyDescent="0.2">
      <c r="C202" s="21" t="s">
        <v>170</v>
      </c>
      <c r="G202" s="18">
        <v>320794.33</v>
      </c>
    </row>
    <row r="203" spans="3:7" ht="14.25" hidden="1" customHeight="1" x14ac:dyDescent="0.2">
      <c r="C203" s="19" t="s">
        <v>171</v>
      </c>
      <c r="G203" s="18">
        <f>SUM(G204:G205)</f>
        <v>0</v>
      </c>
    </row>
    <row r="204" spans="3:7" ht="14.25" hidden="1" customHeight="1" x14ac:dyDescent="0.2">
      <c r="C204" s="21" t="s">
        <v>172</v>
      </c>
      <c r="D204" s="14"/>
      <c r="E204" s="14"/>
      <c r="G204" s="18">
        <v>0</v>
      </c>
    </row>
    <row r="205" spans="3:7" ht="14.25" hidden="1" customHeight="1" x14ac:dyDescent="0.2">
      <c r="C205" s="21" t="s">
        <v>173</v>
      </c>
      <c r="D205" s="14"/>
      <c r="E205" s="14"/>
      <c r="G205" s="18">
        <v>0</v>
      </c>
    </row>
    <row r="206" spans="3:7" ht="14.25" hidden="1" customHeight="1" x14ac:dyDescent="0.2">
      <c r="C206" s="20" t="s">
        <v>20</v>
      </c>
      <c r="D206" s="14"/>
      <c r="E206" s="14"/>
    </row>
    <row r="207" spans="3:7" ht="14.25" hidden="1" customHeight="1" x14ac:dyDescent="0.2">
      <c r="C207" s="19" t="s">
        <v>174</v>
      </c>
      <c r="D207" s="14"/>
      <c r="E207" s="14"/>
      <c r="G207" s="18">
        <f>+SUM(G208:G209)</f>
        <v>0</v>
      </c>
    </row>
    <row r="208" spans="3:7" ht="14.25" hidden="1" customHeight="1" x14ac:dyDescent="0.2">
      <c r="C208" s="21" t="s">
        <v>175</v>
      </c>
      <c r="D208" s="14"/>
      <c r="E208" s="14"/>
      <c r="G208" s="18">
        <v>0</v>
      </c>
    </row>
    <row r="209" spans="3:7" ht="14.25" hidden="1" customHeight="1" x14ac:dyDescent="0.2">
      <c r="C209" s="21" t="s">
        <v>176</v>
      </c>
      <c r="D209" s="14"/>
      <c r="E209" s="14"/>
      <c r="G209" s="18">
        <v>0</v>
      </c>
    </row>
    <row r="210" spans="3:7" ht="14.25" hidden="1" customHeight="1" x14ac:dyDescent="0.2">
      <c r="C210" s="17" t="s">
        <v>177</v>
      </c>
      <c r="D210" s="14"/>
      <c r="E210" s="14"/>
      <c r="G210" s="18">
        <f>SUM(G211:G213)</f>
        <v>0</v>
      </c>
    </row>
    <row r="211" spans="3:7" ht="14.25" hidden="1" customHeight="1" x14ac:dyDescent="0.2">
      <c r="C211" s="20" t="s">
        <v>178</v>
      </c>
      <c r="G211" s="18">
        <v>0</v>
      </c>
    </row>
    <row r="212" spans="3:7" ht="14.25" hidden="1" customHeight="1" x14ac:dyDescent="0.2">
      <c r="C212" s="20" t="s">
        <v>179</v>
      </c>
      <c r="G212" s="18">
        <v>0</v>
      </c>
    </row>
    <row r="213" spans="3:7" ht="14.25" hidden="1" customHeight="1" x14ac:dyDescent="0.2">
      <c r="C213" s="20" t="s">
        <v>180</v>
      </c>
      <c r="G213" s="18">
        <v>0</v>
      </c>
    </row>
    <row r="214" spans="3:7" ht="14.25" customHeight="1" x14ac:dyDescent="0.2">
      <c r="C214" s="29" t="s">
        <v>159</v>
      </c>
      <c r="G214" s="30">
        <f>G201+G210+G203+G193+G207</f>
        <v>65281824.159999996</v>
      </c>
    </row>
    <row r="215" spans="3:7" ht="14.25" customHeight="1" x14ac:dyDescent="0.2">
      <c r="C215" s="29"/>
      <c r="G215" s="31"/>
    </row>
    <row r="216" spans="3:7" ht="14.25" customHeight="1" x14ac:dyDescent="0.2">
      <c r="C216" s="32" t="s">
        <v>181</v>
      </c>
    </row>
    <row r="217" spans="3:7" ht="14.25" customHeight="1" x14ac:dyDescent="0.2">
      <c r="C217" s="33" t="s">
        <v>182</v>
      </c>
    </row>
    <row r="218" spans="3:7" ht="14.25" customHeight="1" x14ac:dyDescent="0.2">
      <c r="C218" s="34" t="s">
        <v>183</v>
      </c>
      <c r="G218" s="18">
        <f>SUM(G219:G223)</f>
        <v>641658709.55999994</v>
      </c>
    </row>
    <row r="219" spans="3:7" ht="14.25" hidden="1" customHeight="1" x14ac:dyDescent="0.2">
      <c r="C219" s="35" t="s">
        <v>184</v>
      </c>
      <c r="G219" s="18">
        <v>641658709.55999994</v>
      </c>
    </row>
    <row r="220" spans="3:7" ht="14.25" hidden="1" customHeight="1" x14ac:dyDescent="0.2">
      <c r="C220" s="35" t="s">
        <v>185</v>
      </c>
      <c r="G220" s="18">
        <v>0</v>
      </c>
    </row>
    <row r="221" spans="3:7" ht="14.25" hidden="1" customHeight="1" x14ac:dyDescent="0.2">
      <c r="C221" s="35" t="s">
        <v>186</v>
      </c>
      <c r="G221" s="18">
        <v>0</v>
      </c>
    </row>
    <row r="222" spans="3:7" ht="14.25" hidden="1" customHeight="1" x14ac:dyDescent="0.2">
      <c r="C222" s="35" t="s">
        <v>187</v>
      </c>
      <c r="G222" s="18">
        <v>0</v>
      </c>
    </row>
    <row r="223" spans="3:7" ht="14.25" hidden="1" customHeight="1" x14ac:dyDescent="0.2">
      <c r="C223" s="35" t="s">
        <v>188</v>
      </c>
      <c r="G223" s="18">
        <v>0</v>
      </c>
    </row>
    <row r="224" spans="3:7" ht="14.25" customHeight="1" x14ac:dyDescent="0.2">
      <c r="C224" s="34" t="s">
        <v>189</v>
      </c>
      <c r="G224" s="18">
        <f>SUM(G225)</f>
        <v>406725.94</v>
      </c>
    </row>
    <row r="225" spans="3:7" ht="14.25" hidden="1" customHeight="1" x14ac:dyDescent="0.2">
      <c r="C225" s="36" t="s">
        <v>190</v>
      </c>
      <c r="G225" s="18">
        <v>406725.94</v>
      </c>
    </row>
    <row r="226" spans="3:7" ht="14.25" customHeight="1" x14ac:dyDescent="0.2">
      <c r="C226" s="34" t="s">
        <v>157</v>
      </c>
      <c r="G226" s="18">
        <f>SUM(G227:G228)</f>
        <v>35190037.259999998</v>
      </c>
    </row>
    <row r="227" spans="3:7" ht="14.25" hidden="1" customHeight="1" x14ac:dyDescent="0.2">
      <c r="C227" s="35" t="s">
        <v>191</v>
      </c>
      <c r="G227" s="18">
        <v>35190037.259999998</v>
      </c>
    </row>
    <row r="228" spans="3:7" ht="14.25" hidden="1" customHeight="1" x14ac:dyDescent="0.2">
      <c r="C228" s="35" t="s">
        <v>192</v>
      </c>
      <c r="G228" s="18">
        <v>0</v>
      </c>
    </row>
    <row r="229" spans="3:7" ht="14.25" hidden="1" customHeight="1" x14ac:dyDescent="0.2">
      <c r="C229" s="34" t="s">
        <v>193</v>
      </c>
      <c r="G229" s="18">
        <f>SUM(G230:G231)</f>
        <v>0</v>
      </c>
    </row>
    <row r="230" spans="3:7" ht="14.25" hidden="1" customHeight="1" x14ac:dyDescent="0.2">
      <c r="C230" s="36" t="s">
        <v>194</v>
      </c>
      <c r="G230" s="18">
        <v>0</v>
      </c>
    </row>
    <row r="231" spans="3:7" ht="14.25" hidden="1" customHeight="1" x14ac:dyDescent="0.2">
      <c r="C231" s="36" t="s">
        <v>195</v>
      </c>
      <c r="G231" s="18">
        <v>0</v>
      </c>
    </row>
    <row r="232" spans="3:7" ht="14.25" hidden="1" customHeight="1" x14ac:dyDescent="0.2">
      <c r="C232" s="34" t="s">
        <v>196</v>
      </c>
      <c r="G232" s="18">
        <f>SUM(G233)</f>
        <v>0</v>
      </c>
    </row>
    <row r="233" spans="3:7" ht="14.25" hidden="1" customHeight="1" x14ac:dyDescent="0.2">
      <c r="C233" s="35" t="s">
        <v>196</v>
      </c>
      <c r="G233" s="18">
        <v>0</v>
      </c>
    </row>
    <row r="234" spans="3:7" ht="14.25" customHeight="1" x14ac:dyDescent="0.2">
      <c r="C234" s="1" t="s">
        <v>197</v>
      </c>
      <c r="G234" s="37">
        <f>G218+G224+G226+G229+G232</f>
        <v>677255472.75999999</v>
      </c>
    </row>
    <row r="236" spans="3:7" ht="14.25" customHeight="1" thickBot="1" x14ac:dyDescent="0.25">
      <c r="C236" s="3" t="s">
        <v>198</v>
      </c>
      <c r="G236" s="38">
        <f>G234+G188+G214</f>
        <v>909515855.34000003</v>
      </c>
    </row>
    <row r="237" spans="3:7" ht="14.25" customHeight="1" thickTop="1" thickBot="1" x14ac:dyDescent="0.25">
      <c r="C237" s="39"/>
      <c r="D237" s="39"/>
      <c r="E237" s="39"/>
      <c r="F237" s="39"/>
      <c r="G237" s="40"/>
    </row>
    <row r="238" spans="3:7" ht="14.25" customHeight="1" x14ac:dyDescent="0.2">
      <c r="C238" s="41" t="s">
        <v>199</v>
      </c>
      <c r="D238" s="42"/>
      <c r="E238" s="42"/>
      <c r="F238" s="42"/>
      <c r="G238" s="43"/>
    </row>
    <row r="239" spans="3:7" ht="14.25" customHeight="1" x14ac:dyDescent="0.2">
      <c r="C239" s="3"/>
    </row>
    <row r="240" spans="3:7" ht="14.25" customHeight="1" x14ac:dyDescent="0.2">
      <c r="C240" s="3" t="s">
        <v>6</v>
      </c>
    </row>
    <row r="241" spans="3:7" ht="14.25" customHeight="1" x14ac:dyDescent="0.2">
      <c r="C241" s="44" t="s">
        <v>200</v>
      </c>
      <c r="G241" s="18">
        <f>SUM(G242:G242)</f>
        <v>4715593.0199999996</v>
      </c>
    </row>
    <row r="242" spans="3:7" ht="14.25" hidden="1" customHeight="1" x14ac:dyDescent="0.2">
      <c r="C242" s="45" t="s">
        <v>200</v>
      </c>
      <c r="G242" s="18">
        <v>4715593.0199999996</v>
      </c>
    </row>
    <row r="243" spans="3:7" ht="14.25" customHeight="1" x14ac:dyDescent="0.2">
      <c r="C243" s="44" t="s">
        <v>201</v>
      </c>
      <c r="G243" s="18">
        <f>SUM(G244:G256)</f>
        <v>39591.939999999995</v>
      </c>
    </row>
    <row r="244" spans="3:7" ht="14.25" hidden="1" customHeight="1" x14ac:dyDescent="0.2">
      <c r="C244" s="45" t="s">
        <v>202</v>
      </c>
      <c r="G244" s="18">
        <v>0</v>
      </c>
    </row>
    <row r="245" spans="3:7" ht="14.25" hidden="1" customHeight="1" x14ac:dyDescent="0.2">
      <c r="C245" s="45" t="s">
        <v>203</v>
      </c>
      <c r="G245" s="18">
        <v>0</v>
      </c>
    </row>
    <row r="246" spans="3:7" ht="14.25" hidden="1" customHeight="1" x14ac:dyDescent="0.2">
      <c r="C246" s="45" t="s">
        <v>204</v>
      </c>
      <c r="G246" s="18">
        <v>0</v>
      </c>
    </row>
    <row r="247" spans="3:7" ht="14.25" hidden="1" customHeight="1" x14ac:dyDescent="0.2">
      <c r="C247" s="45" t="s">
        <v>205</v>
      </c>
      <c r="G247" s="18">
        <v>0</v>
      </c>
    </row>
    <row r="248" spans="3:7" ht="14.25" hidden="1" customHeight="1" x14ac:dyDescent="0.2">
      <c r="C248" s="45" t="s">
        <v>206</v>
      </c>
      <c r="G248" s="18">
        <v>0</v>
      </c>
    </row>
    <row r="249" spans="3:7" ht="14.25" hidden="1" customHeight="1" x14ac:dyDescent="0.2">
      <c r="C249" s="45" t="s">
        <v>207</v>
      </c>
      <c r="G249" s="18">
        <v>0</v>
      </c>
    </row>
    <row r="250" spans="3:7" ht="14.25" hidden="1" customHeight="1" x14ac:dyDescent="0.2">
      <c r="C250" s="45" t="s">
        <v>208</v>
      </c>
      <c r="G250" s="18">
        <v>4594.3</v>
      </c>
    </row>
    <row r="251" spans="3:7" ht="14.25" hidden="1" customHeight="1" x14ac:dyDescent="0.2">
      <c r="C251" s="45" t="s">
        <v>209</v>
      </c>
      <c r="G251" s="18">
        <v>1323.26</v>
      </c>
    </row>
    <row r="252" spans="3:7" ht="14.25" hidden="1" customHeight="1" x14ac:dyDescent="0.2">
      <c r="C252" s="45" t="s">
        <v>210</v>
      </c>
      <c r="G252" s="18">
        <v>0</v>
      </c>
    </row>
    <row r="253" spans="3:7" ht="14.25" hidden="1" customHeight="1" x14ac:dyDescent="0.2">
      <c r="C253" s="45" t="s">
        <v>211</v>
      </c>
      <c r="G253" s="18">
        <v>33674.379999999997</v>
      </c>
    </row>
    <row r="254" spans="3:7" ht="14.25" hidden="1" customHeight="1" x14ac:dyDescent="0.2">
      <c r="C254" s="45" t="s">
        <v>212</v>
      </c>
      <c r="G254" s="18">
        <v>0</v>
      </c>
    </row>
    <row r="255" spans="3:7" ht="14.25" hidden="1" customHeight="1" x14ac:dyDescent="0.2">
      <c r="C255" s="45" t="s">
        <v>213</v>
      </c>
      <c r="G255" s="18">
        <v>0</v>
      </c>
    </row>
    <row r="256" spans="3:7" ht="14.25" hidden="1" customHeight="1" x14ac:dyDescent="0.2">
      <c r="C256" s="45" t="s">
        <v>214</v>
      </c>
      <c r="G256" s="18">
        <v>0</v>
      </c>
    </row>
    <row r="257" spans="3:7" ht="14.25" hidden="1" customHeight="1" x14ac:dyDescent="0.2">
      <c r="C257" s="44" t="s">
        <v>215</v>
      </c>
      <c r="G257" s="18">
        <f>G258</f>
        <v>0</v>
      </c>
    </row>
    <row r="258" spans="3:7" ht="14.25" hidden="1" customHeight="1" x14ac:dyDescent="0.2">
      <c r="C258" s="45" t="s">
        <v>216</v>
      </c>
      <c r="G258" s="18">
        <v>0</v>
      </c>
    </row>
    <row r="259" spans="3:7" ht="14.25" hidden="1" customHeight="1" x14ac:dyDescent="0.2">
      <c r="C259" s="44" t="s">
        <v>69</v>
      </c>
      <c r="G259" s="18">
        <f>SUM(G260:G263)</f>
        <v>0</v>
      </c>
    </row>
    <row r="260" spans="3:7" ht="14.25" hidden="1" customHeight="1" x14ac:dyDescent="0.2">
      <c r="C260" s="45" t="s">
        <v>217</v>
      </c>
      <c r="G260" s="18">
        <v>0</v>
      </c>
    </row>
    <row r="261" spans="3:7" ht="14.25" hidden="1" customHeight="1" x14ac:dyDescent="0.2">
      <c r="C261" s="45" t="s">
        <v>218</v>
      </c>
      <c r="G261" s="18">
        <v>0</v>
      </c>
    </row>
    <row r="262" spans="3:7" ht="14.25" hidden="1" customHeight="1" x14ac:dyDescent="0.2">
      <c r="C262" s="45" t="s">
        <v>219</v>
      </c>
      <c r="G262" s="18">
        <v>0</v>
      </c>
    </row>
    <row r="263" spans="3:7" ht="14.25" hidden="1" customHeight="1" x14ac:dyDescent="0.2">
      <c r="C263" s="45" t="s">
        <v>220</v>
      </c>
      <c r="G263" s="18">
        <v>0</v>
      </c>
    </row>
    <row r="264" spans="3:7" ht="14.25" hidden="1" customHeight="1" x14ac:dyDescent="0.2">
      <c r="C264" s="44" t="s">
        <v>221</v>
      </c>
      <c r="G264" s="18">
        <f>G265</f>
        <v>0</v>
      </c>
    </row>
    <row r="265" spans="3:7" ht="14.25" hidden="1" customHeight="1" x14ac:dyDescent="0.2">
      <c r="C265" s="45" t="s">
        <v>222</v>
      </c>
      <c r="G265" s="18">
        <v>0</v>
      </c>
    </row>
    <row r="266" spans="3:7" ht="14.25" customHeight="1" x14ac:dyDescent="0.2">
      <c r="C266" s="44" t="s">
        <v>223</v>
      </c>
      <c r="G266" s="18">
        <f>SUM(G267:G304)</f>
        <v>712175.58000000007</v>
      </c>
    </row>
    <row r="267" spans="3:7" ht="14.25" hidden="1" customHeight="1" x14ac:dyDescent="0.2">
      <c r="C267" s="45" t="s">
        <v>224</v>
      </c>
      <c r="G267" s="18">
        <v>518698.29</v>
      </c>
    </row>
    <row r="268" spans="3:7" ht="14.25" hidden="1" customHeight="1" x14ac:dyDescent="0.2">
      <c r="C268" s="45" t="s">
        <v>225</v>
      </c>
      <c r="G268" s="18">
        <v>0</v>
      </c>
    </row>
    <row r="269" spans="3:7" ht="14.25" hidden="1" customHeight="1" x14ac:dyDescent="0.2">
      <c r="C269" s="45" t="s">
        <v>226</v>
      </c>
      <c r="G269" s="18">
        <v>0</v>
      </c>
    </row>
    <row r="270" spans="3:7" ht="14.25" hidden="1" customHeight="1" x14ac:dyDescent="0.2">
      <c r="C270" s="45" t="s">
        <v>227</v>
      </c>
      <c r="G270" s="18">
        <v>0</v>
      </c>
    </row>
    <row r="271" spans="3:7" ht="14.25" hidden="1" customHeight="1" x14ac:dyDescent="0.2">
      <c r="C271" s="45" t="s">
        <v>228</v>
      </c>
      <c r="G271" s="18">
        <v>0</v>
      </c>
    </row>
    <row r="272" spans="3:7" ht="14.25" hidden="1" customHeight="1" x14ac:dyDescent="0.2">
      <c r="C272" s="45" t="s">
        <v>229</v>
      </c>
      <c r="G272" s="18">
        <v>0</v>
      </c>
    </row>
    <row r="273" spans="3:7" ht="14.25" hidden="1" customHeight="1" x14ac:dyDescent="0.2">
      <c r="C273" s="45" t="s">
        <v>230</v>
      </c>
      <c r="G273" s="18">
        <v>0</v>
      </c>
    </row>
    <row r="274" spans="3:7" ht="14.25" hidden="1" customHeight="1" x14ac:dyDescent="0.2">
      <c r="C274" s="45" t="s">
        <v>231</v>
      </c>
      <c r="G274" s="18">
        <v>0</v>
      </c>
    </row>
    <row r="275" spans="3:7" ht="14.25" hidden="1" customHeight="1" x14ac:dyDescent="0.2">
      <c r="C275" s="45" t="s">
        <v>232</v>
      </c>
      <c r="G275" s="18">
        <v>0</v>
      </c>
    </row>
    <row r="276" spans="3:7" ht="14.25" hidden="1" customHeight="1" x14ac:dyDescent="0.2">
      <c r="C276" s="45" t="s">
        <v>233</v>
      </c>
      <c r="G276" s="18">
        <v>88000</v>
      </c>
    </row>
    <row r="277" spans="3:7" ht="14.25" hidden="1" customHeight="1" x14ac:dyDescent="0.2">
      <c r="C277" s="45" t="s">
        <v>234</v>
      </c>
      <c r="G277" s="18">
        <v>0</v>
      </c>
    </row>
    <row r="278" spans="3:7" ht="14.25" hidden="1" customHeight="1" x14ac:dyDescent="0.2">
      <c r="C278" s="45" t="s">
        <v>235</v>
      </c>
      <c r="G278" s="18">
        <v>0</v>
      </c>
    </row>
    <row r="279" spans="3:7" ht="14.25" hidden="1" customHeight="1" x14ac:dyDescent="0.2">
      <c r="C279" s="45" t="s">
        <v>236</v>
      </c>
      <c r="G279" s="18">
        <v>0</v>
      </c>
    </row>
    <row r="280" spans="3:7" ht="14.25" hidden="1" customHeight="1" x14ac:dyDescent="0.2">
      <c r="C280" s="45" t="s">
        <v>237</v>
      </c>
      <c r="G280" s="18">
        <v>40477.29</v>
      </c>
    </row>
    <row r="281" spans="3:7" ht="14.25" hidden="1" customHeight="1" x14ac:dyDescent="0.2">
      <c r="C281" s="45" t="s">
        <v>238</v>
      </c>
      <c r="G281" s="18">
        <v>0</v>
      </c>
    </row>
    <row r="282" spans="3:7" ht="14.25" hidden="1" customHeight="1" x14ac:dyDescent="0.2">
      <c r="C282" s="45" t="s">
        <v>239</v>
      </c>
      <c r="G282" s="18">
        <v>0</v>
      </c>
    </row>
    <row r="283" spans="3:7" ht="14.25" hidden="1" customHeight="1" x14ac:dyDescent="0.2">
      <c r="C283" s="45" t="s">
        <v>240</v>
      </c>
      <c r="G283" s="18">
        <v>0</v>
      </c>
    </row>
    <row r="284" spans="3:7" ht="14.25" hidden="1" customHeight="1" x14ac:dyDescent="0.2">
      <c r="C284" s="45" t="s">
        <v>241</v>
      </c>
      <c r="G284" s="18">
        <v>0</v>
      </c>
    </row>
    <row r="285" spans="3:7" ht="14.25" hidden="1" customHeight="1" x14ac:dyDescent="0.2">
      <c r="C285" s="45" t="s">
        <v>242</v>
      </c>
      <c r="G285" s="18">
        <v>0</v>
      </c>
    </row>
    <row r="286" spans="3:7" ht="14.25" hidden="1" customHeight="1" x14ac:dyDescent="0.2">
      <c r="C286" s="45" t="s">
        <v>243</v>
      </c>
      <c r="G286" s="18">
        <v>0</v>
      </c>
    </row>
    <row r="287" spans="3:7" ht="14.25" hidden="1" customHeight="1" x14ac:dyDescent="0.2">
      <c r="C287" s="45" t="s">
        <v>244</v>
      </c>
      <c r="G287" s="18">
        <v>0</v>
      </c>
    </row>
    <row r="288" spans="3:7" ht="14.25" hidden="1" customHeight="1" x14ac:dyDescent="0.2">
      <c r="C288" s="45" t="s">
        <v>245</v>
      </c>
      <c r="G288" s="18">
        <v>0</v>
      </c>
    </row>
    <row r="289" spans="3:7" ht="14.25" hidden="1" customHeight="1" x14ac:dyDescent="0.2">
      <c r="C289" s="45" t="s">
        <v>246</v>
      </c>
      <c r="G289" s="18">
        <v>65000</v>
      </c>
    </row>
    <row r="290" spans="3:7" ht="14.25" hidden="1" customHeight="1" x14ac:dyDescent="0.2">
      <c r="C290" s="45" t="s">
        <v>247</v>
      </c>
      <c r="G290" s="18">
        <v>0</v>
      </c>
    </row>
    <row r="291" spans="3:7" ht="14.25" hidden="1" customHeight="1" x14ac:dyDescent="0.2">
      <c r="C291" s="45" t="s">
        <v>248</v>
      </c>
      <c r="G291" s="18">
        <v>0</v>
      </c>
    </row>
    <row r="292" spans="3:7" ht="14.25" hidden="1" customHeight="1" x14ac:dyDescent="0.2">
      <c r="C292" s="45" t="s">
        <v>249</v>
      </c>
      <c r="G292" s="18">
        <v>0</v>
      </c>
    </row>
    <row r="293" spans="3:7" ht="14.25" hidden="1" customHeight="1" x14ac:dyDescent="0.2">
      <c r="C293" s="45" t="s">
        <v>250</v>
      </c>
      <c r="G293" s="18">
        <v>0</v>
      </c>
    </row>
    <row r="294" spans="3:7" ht="14.25" hidden="1" customHeight="1" x14ac:dyDescent="0.2">
      <c r="C294" s="45" t="s">
        <v>189</v>
      </c>
      <c r="G294" s="18">
        <v>0</v>
      </c>
    </row>
    <row r="295" spans="3:7" ht="14.25" hidden="1" customHeight="1" x14ac:dyDescent="0.2">
      <c r="C295" s="45" t="s">
        <v>251</v>
      </c>
      <c r="G295" s="18">
        <v>0</v>
      </c>
    </row>
    <row r="296" spans="3:7" ht="14.25" hidden="1" customHeight="1" x14ac:dyDescent="0.2">
      <c r="C296" s="45" t="s">
        <v>252</v>
      </c>
      <c r="G296" s="18">
        <v>0</v>
      </c>
    </row>
    <row r="297" spans="3:7" ht="14.25" hidden="1" customHeight="1" x14ac:dyDescent="0.2">
      <c r="C297" s="45" t="s">
        <v>139</v>
      </c>
      <c r="G297" s="18">
        <v>0</v>
      </c>
    </row>
    <row r="298" spans="3:7" ht="14.25" hidden="1" customHeight="1" x14ac:dyDescent="0.2">
      <c r="C298" s="45" t="s">
        <v>253</v>
      </c>
      <c r="G298" s="18">
        <v>0</v>
      </c>
    </row>
    <row r="299" spans="3:7" ht="14.25" hidden="1" customHeight="1" x14ac:dyDescent="0.2">
      <c r="C299" s="45" t="s">
        <v>254</v>
      </c>
      <c r="G299" s="18">
        <v>0</v>
      </c>
    </row>
    <row r="300" spans="3:7" ht="14.25" hidden="1" customHeight="1" x14ac:dyDescent="0.2">
      <c r="C300" s="45" t="s">
        <v>255</v>
      </c>
      <c r="G300" s="18">
        <v>0</v>
      </c>
    </row>
    <row r="301" spans="3:7" ht="14.25" hidden="1" customHeight="1" x14ac:dyDescent="0.2">
      <c r="C301" s="45" t="s">
        <v>256</v>
      </c>
      <c r="G301" s="18">
        <v>0</v>
      </c>
    </row>
    <row r="302" spans="3:7" ht="14.25" hidden="1" customHeight="1" x14ac:dyDescent="0.2">
      <c r="C302" s="45" t="s">
        <v>257</v>
      </c>
      <c r="G302" s="18">
        <v>0</v>
      </c>
    </row>
    <row r="303" spans="3:7" ht="14.25" hidden="1" customHeight="1" x14ac:dyDescent="0.2">
      <c r="C303" s="45" t="s">
        <v>258</v>
      </c>
      <c r="G303" s="18">
        <v>0</v>
      </c>
    </row>
    <row r="304" spans="3:7" ht="14.25" hidden="1" customHeight="1" x14ac:dyDescent="0.2">
      <c r="C304" s="45" t="s">
        <v>258</v>
      </c>
      <c r="G304" s="18">
        <v>0</v>
      </c>
    </row>
    <row r="305" spans="3:7" ht="14.25" hidden="1" customHeight="1" x14ac:dyDescent="0.2">
      <c r="C305" s="44" t="s">
        <v>259</v>
      </c>
      <c r="G305" s="18">
        <f>SUM(G306:G308)</f>
        <v>0</v>
      </c>
    </row>
    <row r="306" spans="3:7" ht="14.25" hidden="1" customHeight="1" x14ac:dyDescent="0.2">
      <c r="C306" s="45" t="s">
        <v>260</v>
      </c>
      <c r="G306" s="18">
        <v>0</v>
      </c>
    </row>
    <row r="307" spans="3:7" ht="14.25" hidden="1" customHeight="1" x14ac:dyDescent="0.2">
      <c r="C307" s="45" t="s">
        <v>260</v>
      </c>
      <c r="G307" s="18">
        <v>0</v>
      </c>
    </row>
    <row r="308" spans="3:7" ht="14.25" hidden="1" customHeight="1" x14ac:dyDescent="0.2">
      <c r="C308" s="45" t="s">
        <v>72</v>
      </c>
      <c r="G308" s="18">
        <v>0</v>
      </c>
    </row>
    <row r="309" spans="3:7" ht="14.25" hidden="1" customHeight="1" x14ac:dyDescent="0.2">
      <c r="C309" s="45" t="s">
        <v>261</v>
      </c>
      <c r="G309" s="18">
        <f>SUM(G310:G313)</f>
        <v>0</v>
      </c>
    </row>
    <row r="310" spans="3:7" ht="14.25" hidden="1" customHeight="1" x14ac:dyDescent="0.2">
      <c r="C310" s="45" t="s">
        <v>261</v>
      </c>
      <c r="G310" s="18">
        <v>0</v>
      </c>
    </row>
    <row r="311" spans="3:7" ht="14.25" hidden="1" customHeight="1" x14ac:dyDescent="0.2">
      <c r="C311" s="45" t="s">
        <v>262</v>
      </c>
      <c r="G311" s="18">
        <v>0</v>
      </c>
    </row>
    <row r="312" spans="3:7" ht="14.25" hidden="1" customHeight="1" x14ac:dyDescent="0.2">
      <c r="C312" s="45" t="s">
        <v>263</v>
      </c>
      <c r="G312" s="18">
        <v>0</v>
      </c>
    </row>
    <row r="313" spans="3:7" ht="14.25" hidden="1" customHeight="1" x14ac:dyDescent="0.2">
      <c r="C313" s="45" t="s">
        <v>264</v>
      </c>
      <c r="G313" s="18">
        <v>0</v>
      </c>
    </row>
    <row r="314" spans="3:7" ht="14.25" hidden="1" customHeight="1" x14ac:dyDescent="0.2">
      <c r="C314" s="45" t="s">
        <v>265</v>
      </c>
      <c r="G314" s="18">
        <f>SUM(G315)</f>
        <v>0</v>
      </c>
    </row>
    <row r="315" spans="3:7" ht="14.25" hidden="1" customHeight="1" x14ac:dyDescent="0.2">
      <c r="C315" s="45" t="s">
        <v>266</v>
      </c>
      <c r="G315" s="18">
        <v>0</v>
      </c>
    </row>
    <row r="316" spans="3:7" ht="14.25" customHeight="1" x14ac:dyDescent="0.2">
      <c r="C316" s="44" t="s">
        <v>267</v>
      </c>
      <c r="G316" s="18">
        <f>SUM(G317:G318)</f>
        <v>165644926.96000001</v>
      </c>
    </row>
    <row r="317" spans="3:7" ht="14.25" hidden="1" customHeight="1" x14ac:dyDescent="0.2">
      <c r="C317" s="45" t="s">
        <v>268</v>
      </c>
      <c r="G317" s="18">
        <v>168552799</v>
      </c>
    </row>
    <row r="318" spans="3:7" ht="14.25" hidden="1" customHeight="1" x14ac:dyDescent="0.2">
      <c r="C318" s="45" t="s">
        <v>269</v>
      </c>
      <c r="G318" s="18">
        <v>-2907872.04</v>
      </c>
    </row>
    <row r="319" spans="3:7" ht="14.25" customHeight="1" x14ac:dyDescent="0.2">
      <c r="C319" s="44" t="s">
        <v>270</v>
      </c>
      <c r="G319" s="18">
        <f>SUM(G320:G322)</f>
        <v>96105419.140000001</v>
      </c>
    </row>
    <row r="320" spans="3:7" ht="14.25" hidden="1" customHeight="1" x14ac:dyDescent="0.2">
      <c r="C320" s="45" t="s">
        <v>271</v>
      </c>
      <c r="G320" s="18">
        <v>96105419.140000001</v>
      </c>
    </row>
    <row r="321" spans="3:7" ht="14.25" hidden="1" customHeight="1" x14ac:dyDescent="0.2">
      <c r="C321" s="45" t="s">
        <v>272</v>
      </c>
      <c r="G321" s="18">
        <v>0</v>
      </c>
    </row>
    <row r="322" spans="3:7" ht="14.25" hidden="1" customHeight="1" x14ac:dyDescent="0.2">
      <c r="C322" s="45" t="s">
        <v>269</v>
      </c>
      <c r="G322" s="18">
        <v>0</v>
      </c>
    </row>
    <row r="323" spans="3:7" ht="14.25" hidden="1" customHeight="1" x14ac:dyDescent="0.2">
      <c r="C323" s="24" t="s">
        <v>273</v>
      </c>
      <c r="G323" s="18">
        <f>+G324</f>
        <v>0</v>
      </c>
    </row>
    <row r="324" spans="3:7" ht="14.25" hidden="1" customHeight="1" x14ac:dyDescent="0.2">
      <c r="C324" s="46" t="s">
        <v>273</v>
      </c>
      <c r="G324" s="18">
        <v>0</v>
      </c>
    </row>
    <row r="325" spans="3:7" ht="14.25" hidden="1" customHeight="1" x14ac:dyDescent="0.2">
      <c r="C325" s="24" t="s">
        <v>274</v>
      </c>
      <c r="G325" s="18">
        <f>+G326+G327</f>
        <v>0</v>
      </c>
    </row>
    <row r="326" spans="3:7" ht="14.25" hidden="1" customHeight="1" x14ac:dyDescent="0.2">
      <c r="C326" s="24" t="s">
        <v>275</v>
      </c>
      <c r="G326" s="18">
        <v>0</v>
      </c>
    </row>
    <row r="327" spans="3:7" ht="14.25" hidden="1" customHeight="1" x14ac:dyDescent="0.2">
      <c r="C327" s="46" t="s">
        <v>275</v>
      </c>
      <c r="G327" s="18">
        <v>0</v>
      </c>
    </row>
    <row r="328" spans="3:7" ht="14.25" customHeight="1" x14ac:dyDescent="0.2">
      <c r="C328" s="1" t="s">
        <v>197</v>
      </c>
      <c r="G328" s="37">
        <f>G241+G243+G259+G266+G305+G309+G316+G319+G314+G264+G257+G323+G325</f>
        <v>267217706.63999999</v>
      </c>
    </row>
    <row r="329" spans="3:7" ht="14.25" customHeight="1" x14ac:dyDescent="0.2">
      <c r="G329" s="47"/>
    </row>
    <row r="330" spans="3:7" ht="14.25" hidden="1" customHeight="1" x14ac:dyDescent="0.2">
      <c r="C330" s="48" t="s">
        <v>160</v>
      </c>
      <c r="G330" s="49"/>
    </row>
    <row r="331" spans="3:7" ht="14.25" hidden="1" customHeight="1" x14ac:dyDescent="0.2">
      <c r="C331" s="17" t="s">
        <v>276</v>
      </c>
      <c r="G331" s="18">
        <f>G332</f>
        <v>0</v>
      </c>
    </row>
    <row r="332" spans="3:7" ht="14.25" hidden="1" customHeight="1" x14ac:dyDescent="0.2">
      <c r="C332" s="20" t="s">
        <v>277</v>
      </c>
      <c r="G332" s="18">
        <v>0</v>
      </c>
    </row>
    <row r="333" spans="3:7" ht="14.25" hidden="1" customHeight="1" x14ac:dyDescent="0.2">
      <c r="C333" s="17" t="s">
        <v>278</v>
      </c>
      <c r="G333" s="18">
        <f>SUM(G334:G335)</f>
        <v>0</v>
      </c>
    </row>
    <row r="334" spans="3:7" ht="14.25" hidden="1" customHeight="1" x14ac:dyDescent="0.2">
      <c r="C334" s="20" t="s">
        <v>178</v>
      </c>
      <c r="G334" s="18">
        <v>0</v>
      </c>
    </row>
    <row r="335" spans="3:7" ht="14.25" hidden="1" customHeight="1" x14ac:dyDescent="0.2">
      <c r="C335" s="20" t="s">
        <v>279</v>
      </c>
      <c r="G335" s="18">
        <v>0</v>
      </c>
    </row>
    <row r="336" spans="3:7" ht="14.25" hidden="1" customHeight="1" x14ac:dyDescent="0.2">
      <c r="C336" s="1" t="s">
        <v>197</v>
      </c>
      <c r="G336" s="37">
        <f>G331+G333</f>
        <v>0</v>
      </c>
    </row>
    <row r="338" spans="3:7" ht="14.25" customHeight="1" thickBot="1" x14ac:dyDescent="0.25">
      <c r="C338" s="3" t="s">
        <v>280</v>
      </c>
      <c r="G338" s="38">
        <f>G328+G336</f>
        <v>267217706.63999999</v>
      </c>
    </row>
    <row r="339" spans="3:7" ht="14.25" customHeight="1" thickTop="1" x14ac:dyDescent="0.2">
      <c r="C339" s="3"/>
    </row>
    <row r="340" spans="3:7" ht="14.25" customHeight="1" x14ac:dyDescent="0.2">
      <c r="C340" s="3" t="s">
        <v>281</v>
      </c>
      <c r="G340" s="47"/>
    </row>
    <row r="341" spans="3:7" ht="14.25" customHeight="1" x14ac:dyDescent="0.2">
      <c r="C341" s="50" t="s">
        <v>282</v>
      </c>
      <c r="G341" s="31">
        <f>SUM(G342:G343)</f>
        <v>631973314.73000002</v>
      </c>
    </row>
    <row r="342" spans="3:7" ht="14.25" hidden="1" customHeight="1" x14ac:dyDescent="0.2">
      <c r="C342" s="34" t="s">
        <v>283</v>
      </c>
      <c r="G342" s="51">
        <v>0</v>
      </c>
    </row>
    <row r="343" spans="3:7" ht="14.25" hidden="1" customHeight="1" x14ac:dyDescent="0.2">
      <c r="C343" s="34" t="s">
        <v>284</v>
      </c>
      <c r="G343" s="31">
        <v>631973314.73000002</v>
      </c>
    </row>
    <row r="344" spans="3:7" ht="14.25" hidden="1" customHeight="1" x14ac:dyDescent="0.2">
      <c r="C344" s="50" t="s">
        <v>285</v>
      </c>
      <c r="G344" s="31">
        <f>SUM(G345)</f>
        <v>0</v>
      </c>
    </row>
    <row r="345" spans="3:7" ht="14.25" hidden="1" customHeight="1" x14ac:dyDescent="0.2">
      <c r="C345" s="34" t="s">
        <v>286</v>
      </c>
      <c r="G345" s="51">
        <v>0</v>
      </c>
    </row>
    <row r="346" spans="3:7" ht="14.25" customHeight="1" x14ac:dyDescent="0.2">
      <c r="C346" s="50" t="s">
        <v>287</v>
      </c>
      <c r="G346" s="31">
        <f>SUM(G347)</f>
        <v>-23758249.75</v>
      </c>
    </row>
    <row r="347" spans="3:7" ht="14.25" hidden="1" customHeight="1" x14ac:dyDescent="0.2">
      <c r="C347" s="34" t="s">
        <v>287</v>
      </c>
      <c r="G347" s="51">
        <v>-23758249.75</v>
      </c>
    </row>
    <row r="348" spans="3:7" ht="14.25" hidden="1" customHeight="1" x14ac:dyDescent="0.2">
      <c r="C348" s="50" t="s">
        <v>288</v>
      </c>
      <c r="G348" s="31">
        <f>SUM(G349:G350)</f>
        <v>0</v>
      </c>
    </row>
    <row r="349" spans="3:7" ht="14.25" hidden="1" customHeight="1" x14ac:dyDescent="0.2">
      <c r="C349" s="34" t="s">
        <v>288</v>
      </c>
      <c r="G349" s="31">
        <v>0</v>
      </c>
    </row>
    <row r="350" spans="3:7" ht="14.25" hidden="1" customHeight="1" x14ac:dyDescent="0.2">
      <c r="C350" s="34" t="s">
        <v>288</v>
      </c>
      <c r="G350" s="31">
        <v>0</v>
      </c>
    </row>
    <row r="351" spans="3:7" ht="14.25" hidden="1" customHeight="1" x14ac:dyDescent="0.2">
      <c r="C351" s="50" t="s">
        <v>289</v>
      </c>
      <c r="G351" s="51">
        <f>SUM(G352:G353)</f>
        <v>0</v>
      </c>
    </row>
    <row r="352" spans="3:7" ht="14.25" hidden="1" customHeight="1" x14ac:dyDescent="0.2">
      <c r="C352" s="34" t="s">
        <v>290</v>
      </c>
      <c r="G352" s="51">
        <v>0</v>
      </c>
    </row>
    <row r="353" spans="3:7" ht="14.25" hidden="1" customHeight="1" x14ac:dyDescent="0.2">
      <c r="C353" s="34" t="s">
        <v>291</v>
      </c>
      <c r="G353" s="51">
        <v>0</v>
      </c>
    </row>
    <row r="354" spans="3:7" ht="14.25" customHeight="1" x14ac:dyDescent="0.2">
      <c r="C354" s="50" t="s">
        <v>292</v>
      </c>
      <c r="G354" s="51">
        <f>SUM(G355:G356)</f>
        <v>35190037.259999998</v>
      </c>
    </row>
    <row r="355" spans="3:7" ht="14.25" hidden="1" customHeight="1" x14ac:dyDescent="0.2">
      <c r="C355" s="34" t="s">
        <v>293</v>
      </c>
      <c r="G355" s="51">
        <v>35190037.259999998</v>
      </c>
    </row>
    <row r="356" spans="3:7" ht="14.25" hidden="1" customHeight="1" x14ac:dyDescent="0.2">
      <c r="C356" s="34" t="s">
        <v>293</v>
      </c>
      <c r="G356" s="51">
        <v>0</v>
      </c>
    </row>
    <row r="357" spans="3:7" ht="14.25" customHeight="1" x14ac:dyDescent="0.2">
      <c r="C357" s="50" t="s">
        <v>294</v>
      </c>
      <c r="G357" s="51">
        <f>SUM(G358:G442)</f>
        <v>-1106953.5400000075</v>
      </c>
    </row>
    <row r="358" spans="3:7" ht="14.25" hidden="1" customHeight="1" x14ac:dyDescent="0.2">
      <c r="C358" s="34" t="s">
        <v>295</v>
      </c>
      <c r="G358" s="18">
        <v>0</v>
      </c>
    </row>
    <row r="359" spans="3:7" ht="14.25" hidden="1" customHeight="1" x14ac:dyDescent="0.2">
      <c r="C359" s="34" t="s">
        <v>296</v>
      </c>
      <c r="G359" s="18">
        <v>0</v>
      </c>
    </row>
    <row r="360" spans="3:7" ht="14.25" hidden="1" customHeight="1" x14ac:dyDescent="0.2">
      <c r="C360" s="34" t="s">
        <v>297</v>
      </c>
      <c r="G360" s="18">
        <v>0</v>
      </c>
    </row>
    <row r="361" spans="3:7" ht="14.25" hidden="1" customHeight="1" x14ac:dyDescent="0.2">
      <c r="C361" s="34" t="s">
        <v>298</v>
      </c>
      <c r="G361" s="18">
        <v>0</v>
      </c>
    </row>
    <row r="362" spans="3:7" ht="14.25" hidden="1" customHeight="1" x14ac:dyDescent="0.2">
      <c r="C362" s="34" t="s">
        <v>299</v>
      </c>
      <c r="G362" s="18">
        <v>0</v>
      </c>
    </row>
    <row r="363" spans="3:7" ht="14.25" hidden="1" customHeight="1" x14ac:dyDescent="0.2">
      <c r="C363" s="34" t="s">
        <v>300</v>
      </c>
      <c r="G363" s="18">
        <v>0</v>
      </c>
    </row>
    <row r="364" spans="3:7" ht="14.25" hidden="1" customHeight="1" x14ac:dyDescent="0.2">
      <c r="C364" s="34" t="s">
        <v>301</v>
      </c>
      <c r="G364" s="18">
        <v>0</v>
      </c>
    </row>
    <row r="365" spans="3:7" ht="14.25" hidden="1" customHeight="1" x14ac:dyDescent="0.2">
      <c r="C365" s="34" t="s">
        <v>302</v>
      </c>
      <c r="G365" s="18">
        <v>0</v>
      </c>
    </row>
    <row r="366" spans="3:7" ht="14.25" hidden="1" customHeight="1" x14ac:dyDescent="0.2">
      <c r="C366" s="34" t="s">
        <v>303</v>
      </c>
      <c r="G366" s="18">
        <v>0</v>
      </c>
    </row>
    <row r="367" spans="3:7" ht="14.25" hidden="1" customHeight="1" x14ac:dyDescent="0.2">
      <c r="C367" s="34" t="s">
        <v>304</v>
      </c>
      <c r="G367" s="18">
        <v>0</v>
      </c>
    </row>
    <row r="368" spans="3:7" ht="14.25" hidden="1" customHeight="1" x14ac:dyDescent="0.2">
      <c r="C368" s="34" t="s">
        <v>305</v>
      </c>
      <c r="G368" s="18">
        <v>0</v>
      </c>
    </row>
    <row r="369" spans="3:7" ht="14.25" hidden="1" customHeight="1" x14ac:dyDescent="0.2">
      <c r="C369" s="34" t="s">
        <v>306</v>
      </c>
      <c r="G369" s="18">
        <v>92778933.829999998</v>
      </c>
    </row>
    <row r="370" spans="3:7" ht="14.25" hidden="1" customHeight="1" x14ac:dyDescent="0.2">
      <c r="C370" s="34" t="s">
        <v>307</v>
      </c>
      <c r="G370" s="18">
        <v>35656811.490000002</v>
      </c>
    </row>
    <row r="371" spans="3:7" ht="14.25" hidden="1" customHeight="1" x14ac:dyDescent="0.2">
      <c r="C371" s="34" t="s">
        <v>308</v>
      </c>
      <c r="G371" s="18">
        <v>0</v>
      </c>
    </row>
    <row r="372" spans="3:7" ht="14.25" hidden="1" customHeight="1" x14ac:dyDescent="0.2">
      <c r="C372" s="34" t="s">
        <v>309</v>
      </c>
      <c r="G372" s="18">
        <v>0</v>
      </c>
    </row>
    <row r="373" spans="3:7" ht="14.25" hidden="1" customHeight="1" x14ac:dyDescent="0.2">
      <c r="C373" s="34" t="s">
        <v>310</v>
      </c>
      <c r="G373" s="18">
        <v>-92778933.829999998</v>
      </c>
    </row>
    <row r="374" spans="3:7" ht="14.25" hidden="1" customHeight="1" x14ac:dyDescent="0.2">
      <c r="C374" s="34" t="s">
        <v>311</v>
      </c>
      <c r="G374" s="18">
        <v>-35656811.490000002</v>
      </c>
    </row>
    <row r="375" spans="3:7" ht="14.25" hidden="1" customHeight="1" x14ac:dyDescent="0.2">
      <c r="C375" s="34" t="s">
        <v>312</v>
      </c>
      <c r="G375" s="18">
        <v>0</v>
      </c>
    </row>
    <row r="376" spans="3:7" ht="14.25" hidden="1" customHeight="1" x14ac:dyDescent="0.2">
      <c r="C376" s="34" t="s">
        <v>313</v>
      </c>
      <c r="G376" s="18">
        <v>0</v>
      </c>
    </row>
    <row r="377" spans="3:7" ht="14.25" hidden="1" customHeight="1" x14ac:dyDescent="0.2">
      <c r="C377" s="34" t="s">
        <v>297</v>
      </c>
      <c r="G377" s="18">
        <v>0</v>
      </c>
    </row>
    <row r="378" spans="3:7" ht="14.25" hidden="1" customHeight="1" x14ac:dyDescent="0.2">
      <c r="C378" s="34" t="s">
        <v>314</v>
      </c>
      <c r="G378" s="18">
        <v>0</v>
      </c>
    </row>
    <row r="379" spans="3:7" ht="14.25" hidden="1" customHeight="1" x14ac:dyDescent="0.2">
      <c r="C379" s="34" t="s">
        <v>315</v>
      </c>
      <c r="G379" s="18">
        <v>0</v>
      </c>
    </row>
    <row r="380" spans="3:7" ht="14.25" hidden="1" customHeight="1" x14ac:dyDescent="0.2">
      <c r="C380" s="34" t="s">
        <v>316</v>
      </c>
      <c r="G380" s="18">
        <v>0</v>
      </c>
    </row>
    <row r="381" spans="3:7" ht="14.25" hidden="1" customHeight="1" x14ac:dyDescent="0.2">
      <c r="C381" s="34" t="s">
        <v>317</v>
      </c>
      <c r="G381" s="18">
        <v>0</v>
      </c>
    </row>
    <row r="382" spans="3:7" ht="14.25" hidden="1" customHeight="1" x14ac:dyDescent="0.2">
      <c r="C382" s="34" t="s">
        <v>318</v>
      </c>
      <c r="G382" s="18">
        <v>185193.75</v>
      </c>
    </row>
    <row r="383" spans="3:7" ht="14.25" hidden="1" customHeight="1" x14ac:dyDescent="0.2">
      <c r="C383" s="46" t="s">
        <v>319</v>
      </c>
      <c r="G383" s="18">
        <v>0</v>
      </c>
    </row>
    <row r="384" spans="3:7" ht="14.25" hidden="1" customHeight="1" x14ac:dyDescent="0.2">
      <c r="C384" s="46" t="s">
        <v>320</v>
      </c>
      <c r="G384" s="18">
        <v>0</v>
      </c>
    </row>
    <row r="385" spans="3:7" ht="14.25" hidden="1" customHeight="1" x14ac:dyDescent="0.2">
      <c r="C385" s="34" t="s">
        <v>321</v>
      </c>
      <c r="G385" s="18">
        <v>0</v>
      </c>
    </row>
    <row r="386" spans="3:7" ht="14.25" hidden="1" customHeight="1" x14ac:dyDescent="0.2">
      <c r="C386" s="34" t="s">
        <v>322</v>
      </c>
      <c r="G386" s="18">
        <v>0</v>
      </c>
    </row>
    <row r="387" spans="3:7" ht="14.25" hidden="1" customHeight="1" x14ac:dyDescent="0.2">
      <c r="C387" s="34" t="s">
        <v>323</v>
      </c>
      <c r="G387" s="18">
        <v>0</v>
      </c>
    </row>
    <row r="388" spans="3:7" ht="14.25" hidden="1" customHeight="1" x14ac:dyDescent="0.2">
      <c r="C388" s="34" t="s">
        <v>324</v>
      </c>
      <c r="G388" s="18">
        <v>0</v>
      </c>
    </row>
    <row r="389" spans="3:7" ht="14.25" hidden="1" customHeight="1" x14ac:dyDescent="0.2">
      <c r="C389" s="34" t="s">
        <v>325</v>
      </c>
      <c r="G389" s="18">
        <v>-958762.47</v>
      </c>
    </row>
    <row r="390" spans="3:7" ht="14.25" hidden="1" customHeight="1" x14ac:dyDescent="0.2">
      <c r="C390" s="34" t="s">
        <v>326</v>
      </c>
      <c r="G390" s="18">
        <v>0</v>
      </c>
    </row>
    <row r="391" spans="3:7" ht="14.25" hidden="1" customHeight="1" x14ac:dyDescent="0.2">
      <c r="C391" s="34" t="s">
        <v>327</v>
      </c>
      <c r="G391" s="18">
        <v>0</v>
      </c>
    </row>
    <row r="392" spans="3:7" ht="14.25" hidden="1" customHeight="1" x14ac:dyDescent="0.2">
      <c r="C392" s="34" t="s">
        <v>328</v>
      </c>
      <c r="G392" s="18">
        <v>0</v>
      </c>
    </row>
    <row r="393" spans="3:7" ht="14.25" hidden="1" customHeight="1" x14ac:dyDescent="0.2">
      <c r="C393" s="34" t="s">
        <v>329</v>
      </c>
      <c r="G393" s="18">
        <v>0</v>
      </c>
    </row>
    <row r="394" spans="3:7" ht="14.25" hidden="1" customHeight="1" x14ac:dyDescent="0.2">
      <c r="C394" s="34" t="s">
        <v>330</v>
      </c>
      <c r="G394" s="18">
        <v>0</v>
      </c>
    </row>
    <row r="395" spans="3:7" ht="14.25" hidden="1" customHeight="1" x14ac:dyDescent="0.2">
      <c r="C395" s="34" t="s">
        <v>331</v>
      </c>
      <c r="G395" s="18">
        <v>0</v>
      </c>
    </row>
    <row r="396" spans="3:7" ht="14.25" hidden="1" customHeight="1" x14ac:dyDescent="0.2">
      <c r="C396" s="34" t="s">
        <v>332</v>
      </c>
      <c r="G396" s="18">
        <v>0</v>
      </c>
    </row>
    <row r="397" spans="3:7" ht="14.25" hidden="1" customHeight="1" x14ac:dyDescent="0.2">
      <c r="C397" s="34" t="s">
        <v>333</v>
      </c>
      <c r="G397" s="18">
        <v>0</v>
      </c>
    </row>
    <row r="398" spans="3:7" ht="14.1" hidden="1" customHeight="1" x14ac:dyDescent="0.2">
      <c r="C398" s="34" t="s">
        <v>334</v>
      </c>
      <c r="G398" s="18">
        <v>0</v>
      </c>
    </row>
    <row r="399" spans="3:7" ht="14.25" hidden="1" customHeight="1" x14ac:dyDescent="0.2">
      <c r="C399" s="34" t="s">
        <v>335</v>
      </c>
      <c r="G399" s="18">
        <v>0</v>
      </c>
    </row>
    <row r="400" spans="3:7" ht="14.25" hidden="1" customHeight="1" x14ac:dyDescent="0.2">
      <c r="C400" s="34" t="s">
        <v>336</v>
      </c>
      <c r="G400" s="18">
        <v>0</v>
      </c>
    </row>
    <row r="401" spans="3:7" ht="14.25" hidden="1" customHeight="1" x14ac:dyDescent="0.2">
      <c r="C401" s="34" t="s">
        <v>337</v>
      </c>
      <c r="G401" s="18">
        <v>0</v>
      </c>
    </row>
    <row r="402" spans="3:7" ht="14.25" hidden="1" customHeight="1" x14ac:dyDescent="0.2">
      <c r="C402" s="34" t="s">
        <v>338</v>
      </c>
      <c r="G402" s="18">
        <v>-65999.98</v>
      </c>
    </row>
    <row r="403" spans="3:7" ht="14.25" hidden="1" customHeight="1" x14ac:dyDescent="0.2">
      <c r="C403" s="34" t="s">
        <v>339</v>
      </c>
      <c r="G403" s="18">
        <v>-48750.02</v>
      </c>
    </row>
    <row r="404" spans="3:7" ht="14.25" hidden="1" customHeight="1" x14ac:dyDescent="0.2">
      <c r="C404" s="34" t="s">
        <v>340</v>
      </c>
      <c r="G404" s="18">
        <v>0</v>
      </c>
    </row>
    <row r="405" spans="3:7" ht="14.25" hidden="1" customHeight="1" x14ac:dyDescent="0.2">
      <c r="C405" s="34" t="s">
        <v>341</v>
      </c>
      <c r="G405" s="18">
        <v>0</v>
      </c>
    </row>
    <row r="406" spans="3:7" ht="14.25" hidden="1" customHeight="1" x14ac:dyDescent="0.2">
      <c r="C406" s="34" t="s">
        <v>342</v>
      </c>
      <c r="G406" s="18">
        <v>0</v>
      </c>
    </row>
    <row r="407" spans="3:7" ht="14.25" hidden="1" customHeight="1" x14ac:dyDescent="0.2">
      <c r="C407" s="34" t="s">
        <v>343</v>
      </c>
      <c r="G407" s="18">
        <v>0</v>
      </c>
    </row>
    <row r="408" spans="3:7" ht="14.25" hidden="1" customHeight="1" x14ac:dyDescent="0.2">
      <c r="C408" s="34" t="s">
        <v>344</v>
      </c>
      <c r="G408" s="18">
        <v>0</v>
      </c>
    </row>
    <row r="409" spans="3:7" ht="14.25" hidden="1" customHeight="1" x14ac:dyDescent="0.2">
      <c r="C409" s="34" t="s">
        <v>345</v>
      </c>
      <c r="G409" s="18">
        <v>0</v>
      </c>
    </row>
    <row r="410" spans="3:7" ht="14.25" hidden="1" customHeight="1" x14ac:dyDescent="0.2">
      <c r="C410" s="34" t="s">
        <v>346</v>
      </c>
      <c r="G410" s="18">
        <v>0</v>
      </c>
    </row>
    <row r="411" spans="3:7" ht="14.25" hidden="1" customHeight="1" x14ac:dyDescent="0.2">
      <c r="C411" s="34" t="s">
        <v>347</v>
      </c>
      <c r="G411" s="18">
        <v>0</v>
      </c>
    </row>
    <row r="412" spans="3:7" ht="14.25" hidden="1" customHeight="1" x14ac:dyDescent="0.2">
      <c r="C412" s="46" t="s">
        <v>348</v>
      </c>
      <c r="G412" s="18">
        <v>-10119.33</v>
      </c>
    </row>
    <row r="413" spans="3:7" ht="14.25" hidden="1" customHeight="1" x14ac:dyDescent="0.2">
      <c r="C413" s="34" t="s">
        <v>349</v>
      </c>
      <c r="G413" s="18">
        <v>0</v>
      </c>
    </row>
    <row r="414" spans="3:7" ht="14.25" hidden="1" customHeight="1" x14ac:dyDescent="0.2">
      <c r="C414" s="34" t="s">
        <v>350</v>
      </c>
      <c r="G414" s="18">
        <v>0</v>
      </c>
    </row>
    <row r="415" spans="3:7" ht="14.25" hidden="1" customHeight="1" x14ac:dyDescent="0.2">
      <c r="C415" s="34" t="s">
        <v>351</v>
      </c>
      <c r="G415" s="18">
        <v>0</v>
      </c>
    </row>
    <row r="416" spans="3:7" ht="14.25" hidden="1" customHeight="1" x14ac:dyDescent="0.2">
      <c r="C416" s="34" t="s">
        <v>296</v>
      </c>
      <c r="G416" s="18">
        <v>0</v>
      </c>
    </row>
    <row r="417" spans="3:7" ht="14.1" hidden="1" customHeight="1" x14ac:dyDescent="0.2">
      <c r="C417" s="34" t="s">
        <v>352</v>
      </c>
      <c r="G417" s="18">
        <v>0</v>
      </c>
    </row>
    <row r="418" spans="3:7" ht="14.25" hidden="1" customHeight="1" x14ac:dyDescent="0.2">
      <c r="C418" s="34" t="s">
        <v>353</v>
      </c>
      <c r="G418" s="18">
        <v>0</v>
      </c>
    </row>
    <row r="419" spans="3:7" ht="14.25" hidden="1" customHeight="1" x14ac:dyDescent="0.2">
      <c r="C419" s="34" t="s">
        <v>354</v>
      </c>
      <c r="G419" s="18">
        <v>0</v>
      </c>
    </row>
    <row r="420" spans="3:7" ht="14.25" hidden="1" customHeight="1" x14ac:dyDescent="0.2">
      <c r="C420" s="34" t="s">
        <v>355</v>
      </c>
      <c r="G420" s="18">
        <v>0</v>
      </c>
    </row>
    <row r="421" spans="3:7" ht="14.25" hidden="1" customHeight="1" x14ac:dyDescent="0.2">
      <c r="C421" s="34" t="s">
        <v>332</v>
      </c>
      <c r="G421" s="18">
        <v>0</v>
      </c>
    </row>
    <row r="422" spans="3:7" ht="14.25" hidden="1" customHeight="1" x14ac:dyDescent="0.2">
      <c r="C422" s="34" t="s">
        <v>356</v>
      </c>
      <c r="G422" s="18">
        <v>0</v>
      </c>
    </row>
    <row r="423" spans="3:7" ht="14.25" hidden="1" customHeight="1" x14ac:dyDescent="0.2">
      <c r="C423" s="34" t="s">
        <v>357</v>
      </c>
      <c r="G423" s="18">
        <v>0</v>
      </c>
    </row>
    <row r="424" spans="3:7" ht="14.25" hidden="1" customHeight="1" x14ac:dyDescent="0.2">
      <c r="C424" s="34" t="s">
        <v>358</v>
      </c>
      <c r="G424" s="18">
        <v>0</v>
      </c>
    </row>
    <row r="425" spans="3:7" ht="14.25" hidden="1" customHeight="1" x14ac:dyDescent="0.2">
      <c r="C425" s="34" t="s">
        <v>359</v>
      </c>
      <c r="G425" s="18">
        <v>0</v>
      </c>
    </row>
    <row r="426" spans="3:7" ht="14.25" hidden="1" customHeight="1" x14ac:dyDescent="0.2">
      <c r="C426" s="34" t="s">
        <v>326</v>
      </c>
      <c r="G426" s="18">
        <v>0</v>
      </c>
    </row>
    <row r="427" spans="3:7" ht="14.25" hidden="1" customHeight="1" x14ac:dyDescent="0.2">
      <c r="C427" s="34" t="s">
        <v>360</v>
      </c>
      <c r="G427" s="18">
        <v>-208515.49</v>
      </c>
    </row>
    <row r="428" spans="3:7" ht="14.25" hidden="1" customHeight="1" x14ac:dyDescent="0.2">
      <c r="C428" s="34" t="s">
        <v>361</v>
      </c>
      <c r="G428" s="18">
        <v>0</v>
      </c>
    </row>
    <row r="429" spans="3:7" ht="14.25" hidden="1" customHeight="1" x14ac:dyDescent="0.2">
      <c r="C429" s="34" t="s">
        <v>362</v>
      </c>
      <c r="G429" s="18">
        <v>0</v>
      </c>
    </row>
    <row r="430" spans="3:7" ht="14.25" hidden="1" customHeight="1" x14ac:dyDescent="0.2">
      <c r="C430" s="34" t="s">
        <v>363</v>
      </c>
      <c r="G430" s="18">
        <v>0</v>
      </c>
    </row>
    <row r="431" spans="3:7" ht="14.25" hidden="1" customHeight="1" x14ac:dyDescent="0.2">
      <c r="C431" s="34" t="s">
        <v>364</v>
      </c>
      <c r="G431" s="18">
        <v>0</v>
      </c>
    </row>
    <row r="432" spans="3:7" ht="14.25" hidden="1" customHeight="1" x14ac:dyDescent="0.2">
      <c r="C432" s="34" t="s">
        <v>365</v>
      </c>
      <c r="G432" s="18">
        <v>0</v>
      </c>
    </row>
    <row r="433" spans="3:7" ht="14.25" hidden="1" customHeight="1" x14ac:dyDescent="0.2">
      <c r="C433" s="34" t="s">
        <v>366</v>
      </c>
      <c r="G433" s="18">
        <v>0</v>
      </c>
    </row>
    <row r="434" spans="3:7" ht="14.25" hidden="1" customHeight="1" x14ac:dyDescent="0.2">
      <c r="C434" s="34" t="s">
        <v>367</v>
      </c>
      <c r="G434" s="18">
        <v>0</v>
      </c>
    </row>
    <row r="435" spans="3:7" ht="14.25" hidden="1" customHeight="1" x14ac:dyDescent="0.2">
      <c r="C435" s="34" t="s">
        <v>368</v>
      </c>
      <c r="G435" s="18">
        <v>0</v>
      </c>
    </row>
    <row r="436" spans="3:7" ht="14.25" hidden="1" customHeight="1" x14ac:dyDescent="0.2">
      <c r="C436" s="34" t="s">
        <v>369</v>
      </c>
      <c r="G436" s="18">
        <v>0</v>
      </c>
    </row>
    <row r="437" spans="3:7" ht="14.25" hidden="1" customHeight="1" x14ac:dyDescent="0.2">
      <c r="C437" s="34" t="s">
        <v>370</v>
      </c>
      <c r="G437" s="18">
        <v>0</v>
      </c>
    </row>
    <row r="438" spans="3:7" ht="14.25" hidden="1" customHeight="1" x14ac:dyDescent="0.2">
      <c r="C438" s="34" t="s">
        <v>314</v>
      </c>
      <c r="G438" s="18">
        <v>0</v>
      </c>
    </row>
    <row r="439" spans="3:7" ht="14.25" hidden="1" customHeight="1" x14ac:dyDescent="0.2">
      <c r="C439" s="34" t="s">
        <v>371</v>
      </c>
      <c r="G439" s="18">
        <v>0</v>
      </c>
    </row>
    <row r="440" spans="3:7" ht="14.25" hidden="1" customHeight="1" x14ac:dyDescent="0.2">
      <c r="C440" s="34" t="s">
        <v>309</v>
      </c>
      <c r="G440" s="18">
        <v>0</v>
      </c>
    </row>
    <row r="441" spans="3:7" ht="14.25" hidden="1" customHeight="1" x14ac:dyDescent="0.2">
      <c r="C441" s="34" t="s">
        <v>372</v>
      </c>
      <c r="G441" s="18">
        <v>0</v>
      </c>
    </row>
    <row r="442" spans="3:7" ht="14.25" hidden="1" customHeight="1" x14ac:dyDescent="0.2">
      <c r="C442" s="34" t="s">
        <v>373</v>
      </c>
      <c r="G442" s="18">
        <v>0</v>
      </c>
    </row>
    <row r="443" spans="3:7" ht="14.25" customHeight="1" x14ac:dyDescent="0.2">
      <c r="G443" s="52"/>
    </row>
    <row r="444" spans="3:7" ht="14.25" customHeight="1" thickBot="1" x14ac:dyDescent="0.25">
      <c r="C444" s="3" t="s">
        <v>374</v>
      </c>
      <c r="G444" s="38">
        <f>G341+G344+G346+G351+G357+G348+G354</f>
        <v>642298148.70000005</v>
      </c>
    </row>
    <row r="445" spans="3:7" ht="14.25" customHeight="1" thickTop="1" x14ac:dyDescent="0.2"/>
    <row r="446" spans="3:7" ht="14.25" customHeight="1" thickBot="1" x14ac:dyDescent="0.25">
      <c r="C446" s="3" t="s">
        <v>375</v>
      </c>
      <c r="G446" s="38">
        <f>G444+G338</f>
        <v>909515855.34000003</v>
      </c>
    </row>
    <row r="447" spans="3:7" ht="14.25" customHeight="1" thickTop="1" x14ac:dyDescent="0.2"/>
  </sheetData>
  <mergeCells count="4">
    <mergeCell ref="C2:G2"/>
    <mergeCell ref="C3:G3"/>
    <mergeCell ref="C4:G4"/>
    <mergeCell ref="C6:G6"/>
  </mergeCells>
  <printOptions horizontalCentered="1"/>
  <pageMargins left="1" right="1" top="1" bottom="1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C06A-6EE3-4664-B539-E93E2B7CF468}">
  <sheetPr>
    <pageSetUpPr fitToPage="1"/>
  </sheetPr>
  <dimension ref="C2:I385"/>
  <sheetViews>
    <sheetView showGridLines="0" view="pageBreakPreview" zoomScale="85" zoomScaleNormal="100" zoomScaleSheetLayoutView="85" workbookViewId="0"/>
  </sheetViews>
  <sheetFormatPr defaultColWidth="9.140625" defaultRowHeight="12.75" x14ac:dyDescent="0.2"/>
  <cols>
    <col min="1" max="2" width="9.140625" style="53"/>
    <col min="3" max="3" width="75.28515625" style="53" bestFit="1" customWidth="1"/>
    <col min="4" max="4" width="2.28515625" style="53" customWidth="1"/>
    <col min="5" max="5" width="18.140625" style="61" bestFit="1" customWidth="1"/>
    <col min="6" max="6" width="1.7109375" style="61" customWidth="1"/>
    <col min="7" max="7" width="19.140625" style="63" bestFit="1" customWidth="1"/>
    <col min="8" max="8" width="1.7109375" style="61" customWidth="1"/>
    <col min="9" max="9" width="16.42578125" style="61" bestFit="1" customWidth="1"/>
    <col min="10" max="10" width="2.7109375" style="53" customWidth="1"/>
    <col min="11" max="16384" width="9.140625" style="53"/>
  </cols>
  <sheetData>
    <row r="2" spans="3:9" ht="18" x14ac:dyDescent="0.25">
      <c r="C2" s="54" t="s">
        <v>0</v>
      </c>
      <c r="D2" s="54"/>
      <c r="E2" s="54"/>
      <c r="F2" s="54"/>
      <c r="G2" s="54"/>
      <c r="H2" s="54"/>
      <c r="I2" s="54"/>
    </row>
    <row r="3" spans="3:9" ht="15" x14ac:dyDescent="0.25">
      <c r="C3" s="55" t="s">
        <v>1</v>
      </c>
      <c r="D3" s="55"/>
      <c r="E3" s="55"/>
      <c r="F3" s="55"/>
      <c r="G3" s="55"/>
      <c r="H3" s="55"/>
      <c r="I3" s="55"/>
    </row>
    <row r="4" spans="3:9" ht="15.75" x14ac:dyDescent="0.25">
      <c r="C4" s="56" t="s">
        <v>2</v>
      </c>
      <c r="D4" s="56"/>
      <c r="E4" s="56"/>
      <c r="F4" s="56"/>
      <c r="G4" s="56"/>
      <c r="H4" s="56"/>
      <c r="I4" s="56"/>
    </row>
    <row r="5" spans="3:9" s="57" customFormat="1" ht="14.25" x14ac:dyDescent="0.2">
      <c r="C5" s="58"/>
      <c r="D5" s="58"/>
      <c r="E5" s="58"/>
      <c r="F5" s="58"/>
      <c r="G5" s="58"/>
      <c r="H5" s="58"/>
      <c r="I5" s="58"/>
    </row>
    <row r="6" spans="3:9" s="57" customFormat="1" ht="14.25" x14ac:dyDescent="0.2">
      <c r="C6" s="59" t="s">
        <v>376</v>
      </c>
      <c r="D6" s="59"/>
      <c r="E6" s="59"/>
      <c r="F6" s="59"/>
      <c r="G6" s="59"/>
      <c r="H6" s="59"/>
      <c r="I6" s="59"/>
    </row>
    <row r="7" spans="3:9" s="57" customFormat="1" ht="15" thickBot="1" x14ac:dyDescent="0.25">
      <c r="C7" s="60" t="s">
        <v>4</v>
      </c>
      <c r="D7" s="60"/>
      <c r="E7" s="60"/>
      <c r="F7" s="60"/>
      <c r="G7" s="60"/>
      <c r="H7" s="60"/>
      <c r="I7" s="60"/>
    </row>
    <row r="8" spans="3:9" s="57" customFormat="1" ht="14.25" x14ac:dyDescent="0.2">
      <c r="E8" s="61"/>
      <c r="F8" s="62"/>
      <c r="G8" s="63"/>
      <c r="H8" s="62"/>
      <c r="I8" s="61"/>
    </row>
    <row r="9" spans="3:9" s="57" customFormat="1" ht="26.25" x14ac:dyDescent="0.25">
      <c r="E9" s="64" t="s">
        <v>377</v>
      </c>
      <c r="F9" s="65"/>
      <c r="G9" s="66" t="s">
        <v>378</v>
      </c>
      <c r="H9" s="65"/>
      <c r="I9" s="64" t="s">
        <v>379</v>
      </c>
    </row>
    <row r="10" spans="3:9" s="57" customFormat="1" ht="15" x14ac:dyDescent="0.25">
      <c r="C10" s="67" t="s">
        <v>380</v>
      </c>
      <c r="D10" s="68"/>
      <c r="E10" s="63"/>
      <c r="F10" s="62"/>
      <c r="G10" s="63"/>
      <c r="H10" s="62"/>
      <c r="I10" s="63"/>
    </row>
    <row r="11" spans="3:9" s="57" customFormat="1" ht="14.25" x14ac:dyDescent="0.2">
      <c r="C11" s="24" t="s">
        <v>381</v>
      </c>
      <c r="E11" s="69">
        <v>36033274.740000002</v>
      </c>
      <c r="F11" s="70"/>
      <c r="G11" s="69">
        <f t="shared" ref="G11:G117" si="0">I11-E11</f>
        <v>4775897.1199999973</v>
      </c>
      <c r="H11" s="70"/>
      <c r="I11" s="69">
        <v>40809171.859999999</v>
      </c>
    </row>
    <row r="12" spans="3:9" s="57" customFormat="1" ht="14.25" hidden="1" x14ac:dyDescent="0.2">
      <c r="C12" s="24" t="s">
        <v>382</v>
      </c>
      <c r="E12" s="69">
        <v>0</v>
      </c>
      <c r="F12" s="70"/>
      <c r="G12" s="69">
        <f t="shared" si="0"/>
        <v>0</v>
      </c>
      <c r="H12" s="70"/>
      <c r="I12" s="69">
        <v>0</v>
      </c>
    </row>
    <row r="13" spans="3:9" s="57" customFormat="1" ht="14.25" hidden="1" x14ac:dyDescent="0.2">
      <c r="C13" s="24" t="s">
        <v>383</v>
      </c>
      <c r="E13" s="69">
        <v>0</v>
      </c>
      <c r="F13" s="70"/>
      <c r="G13" s="69">
        <f t="shared" si="0"/>
        <v>0</v>
      </c>
      <c r="H13" s="70"/>
      <c r="I13" s="69">
        <v>0</v>
      </c>
    </row>
    <row r="14" spans="3:9" s="57" customFormat="1" ht="14.25" hidden="1" x14ac:dyDescent="0.2">
      <c r="C14" s="24" t="s">
        <v>384</v>
      </c>
      <c r="E14" s="69">
        <v>0</v>
      </c>
      <c r="F14" s="70"/>
      <c r="G14" s="69">
        <f t="shared" si="0"/>
        <v>0</v>
      </c>
      <c r="H14" s="70"/>
      <c r="I14" s="69">
        <v>0</v>
      </c>
    </row>
    <row r="15" spans="3:9" s="57" customFormat="1" ht="14.25" hidden="1" x14ac:dyDescent="0.2">
      <c r="C15" s="24" t="s">
        <v>385</v>
      </c>
      <c r="E15" s="69">
        <v>0</v>
      </c>
      <c r="F15" s="70"/>
      <c r="G15" s="69">
        <f t="shared" si="0"/>
        <v>0</v>
      </c>
      <c r="H15" s="70"/>
      <c r="I15" s="69">
        <v>0</v>
      </c>
    </row>
    <row r="16" spans="3:9" s="57" customFormat="1" ht="14.25" hidden="1" x14ac:dyDescent="0.2">
      <c r="C16" s="24" t="s">
        <v>103</v>
      </c>
      <c r="E16" s="69">
        <v>0</v>
      </c>
      <c r="F16" s="70"/>
      <c r="G16" s="69">
        <f t="shared" si="0"/>
        <v>0</v>
      </c>
      <c r="H16" s="70"/>
      <c r="I16" s="69">
        <v>0</v>
      </c>
    </row>
    <row r="17" spans="3:9" s="57" customFormat="1" ht="14.25" hidden="1" x14ac:dyDescent="0.2">
      <c r="C17" s="24" t="s">
        <v>386</v>
      </c>
      <c r="E17" s="69">
        <v>0</v>
      </c>
      <c r="F17" s="70"/>
      <c r="G17" s="69">
        <f t="shared" si="0"/>
        <v>0</v>
      </c>
      <c r="H17" s="70"/>
      <c r="I17" s="69">
        <v>0</v>
      </c>
    </row>
    <row r="18" spans="3:9" s="57" customFormat="1" ht="14.25" hidden="1" x14ac:dyDescent="0.2">
      <c r="C18" s="24" t="s">
        <v>387</v>
      </c>
      <c r="E18" s="69">
        <v>0</v>
      </c>
      <c r="F18" s="70"/>
      <c r="G18" s="69">
        <f t="shared" si="0"/>
        <v>0</v>
      </c>
      <c r="H18" s="70"/>
      <c r="I18" s="69">
        <v>0</v>
      </c>
    </row>
    <row r="19" spans="3:9" s="57" customFormat="1" ht="14.25" hidden="1" x14ac:dyDescent="0.2">
      <c r="C19" s="24" t="s">
        <v>388</v>
      </c>
      <c r="E19" s="69">
        <v>0</v>
      </c>
      <c r="F19" s="70"/>
      <c r="G19" s="69">
        <f t="shared" si="0"/>
        <v>0</v>
      </c>
      <c r="H19" s="70"/>
      <c r="I19" s="69">
        <v>0</v>
      </c>
    </row>
    <row r="20" spans="3:9" s="57" customFormat="1" ht="14.25" hidden="1" x14ac:dyDescent="0.2">
      <c r="C20" s="24" t="s">
        <v>389</v>
      </c>
      <c r="E20" s="69">
        <v>0</v>
      </c>
      <c r="F20" s="70"/>
      <c r="G20" s="69">
        <f t="shared" si="0"/>
        <v>0</v>
      </c>
      <c r="H20" s="70"/>
      <c r="I20" s="69">
        <v>0</v>
      </c>
    </row>
    <row r="21" spans="3:9" s="57" customFormat="1" ht="14.25" hidden="1" x14ac:dyDescent="0.2">
      <c r="C21" s="24" t="s">
        <v>390</v>
      </c>
      <c r="E21" s="69">
        <v>0</v>
      </c>
      <c r="F21" s="70"/>
      <c r="G21" s="69">
        <f t="shared" si="0"/>
        <v>0</v>
      </c>
      <c r="H21" s="70"/>
      <c r="I21" s="69">
        <v>0</v>
      </c>
    </row>
    <row r="22" spans="3:9" s="57" customFormat="1" ht="14.25" hidden="1" x14ac:dyDescent="0.2">
      <c r="C22" s="24" t="s">
        <v>391</v>
      </c>
      <c r="E22" s="69">
        <v>0</v>
      </c>
      <c r="F22" s="70"/>
      <c r="G22" s="69">
        <f t="shared" si="0"/>
        <v>0</v>
      </c>
      <c r="H22" s="70"/>
      <c r="I22" s="69">
        <v>0</v>
      </c>
    </row>
    <row r="23" spans="3:9" s="57" customFormat="1" ht="14.25" hidden="1" x14ac:dyDescent="0.2">
      <c r="C23" s="24" t="s">
        <v>392</v>
      </c>
      <c r="E23" s="69">
        <v>0</v>
      </c>
      <c r="F23" s="70"/>
      <c r="G23" s="69">
        <f t="shared" si="0"/>
        <v>0</v>
      </c>
      <c r="H23" s="70"/>
      <c r="I23" s="69">
        <v>0</v>
      </c>
    </row>
    <row r="24" spans="3:9" s="57" customFormat="1" ht="14.25" hidden="1" x14ac:dyDescent="0.2">
      <c r="C24" s="24" t="s">
        <v>393</v>
      </c>
      <c r="E24" s="69">
        <v>0</v>
      </c>
      <c r="F24" s="70"/>
      <c r="G24" s="69">
        <f t="shared" si="0"/>
        <v>0</v>
      </c>
      <c r="H24" s="70"/>
      <c r="I24" s="69">
        <v>0</v>
      </c>
    </row>
    <row r="25" spans="3:9" s="57" customFormat="1" ht="14.25" hidden="1" x14ac:dyDescent="0.2">
      <c r="C25" s="24" t="s">
        <v>394</v>
      </c>
      <c r="E25" s="69">
        <v>0</v>
      </c>
      <c r="F25" s="70"/>
      <c r="G25" s="69">
        <f t="shared" si="0"/>
        <v>0</v>
      </c>
      <c r="H25" s="70"/>
      <c r="I25" s="69">
        <v>0</v>
      </c>
    </row>
    <row r="26" spans="3:9" s="57" customFormat="1" ht="14.25" hidden="1" x14ac:dyDescent="0.2">
      <c r="C26" s="24" t="s">
        <v>395</v>
      </c>
      <c r="E26" s="69">
        <v>0</v>
      </c>
      <c r="F26" s="70"/>
      <c r="G26" s="69">
        <f t="shared" si="0"/>
        <v>0</v>
      </c>
      <c r="H26" s="70"/>
      <c r="I26" s="69">
        <v>0</v>
      </c>
    </row>
    <row r="27" spans="3:9" s="57" customFormat="1" ht="14.25" hidden="1" x14ac:dyDescent="0.2">
      <c r="C27" s="24" t="s">
        <v>396</v>
      </c>
      <c r="E27" s="69">
        <v>0</v>
      </c>
      <c r="F27" s="70"/>
      <c r="G27" s="69">
        <f t="shared" si="0"/>
        <v>0</v>
      </c>
      <c r="H27" s="70"/>
      <c r="I27" s="69">
        <v>0</v>
      </c>
    </row>
    <row r="28" spans="3:9" s="57" customFormat="1" ht="14.25" hidden="1" x14ac:dyDescent="0.2">
      <c r="C28" s="24" t="s">
        <v>397</v>
      </c>
      <c r="E28" s="69">
        <v>0</v>
      </c>
      <c r="F28" s="70"/>
      <c r="G28" s="69">
        <f t="shared" si="0"/>
        <v>0</v>
      </c>
      <c r="H28" s="70"/>
      <c r="I28" s="69">
        <v>0</v>
      </c>
    </row>
    <row r="29" spans="3:9" s="57" customFormat="1" ht="14.25" hidden="1" x14ac:dyDescent="0.2">
      <c r="C29" s="24" t="s">
        <v>398</v>
      </c>
      <c r="E29" s="69">
        <v>0</v>
      </c>
      <c r="F29" s="70"/>
      <c r="G29" s="69">
        <f t="shared" si="0"/>
        <v>0</v>
      </c>
      <c r="H29" s="70"/>
      <c r="I29" s="69">
        <v>0</v>
      </c>
    </row>
    <row r="30" spans="3:9" s="57" customFormat="1" ht="14.25" hidden="1" x14ac:dyDescent="0.2">
      <c r="C30" s="24" t="s">
        <v>399</v>
      </c>
      <c r="E30" s="69">
        <v>0</v>
      </c>
      <c r="F30" s="70"/>
      <c r="G30" s="69">
        <f t="shared" si="0"/>
        <v>0</v>
      </c>
      <c r="H30" s="70"/>
      <c r="I30" s="69">
        <v>0</v>
      </c>
    </row>
    <row r="31" spans="3:9" s="57" customFormat="1" ht="14.25" hidden="1" x14ac:dyDescent="0.2">
      <c r="C31" s="24" t="s">
        <v>400</v>
      </c>
      <c r="E31" s="69">
        <v>0</v>
      </c>
      <c r="F31" s="70"/>
      <c r="G31" s="69">
        <f t="shared" si="0"/>
        <v>0</v>
      </c>
      <c r="H31" s="70"/>
      <c r="I31" s="69">
        <v>0</v>
      </c>
    </row>
    <row r="32" spans="3:9" s="57" customFormat="1" ht="14.25" hidden="1" x14ac:dyDescent="0.2">
      <c r="C32" s="24" t="s">
        <v>401</v>
      </c>
      <c r="E32" s="69">
        <v>0</v>
      </c>
      <c r="F32" s="70"/>
      <c r="G32" s="69">
        <f t="shared" si="0"/>
        <v>0</v>
      </c>
      <c r="H32" s="70"/>
      <c r="I32" s="69">
        <v>0</v>
      </c>
    </row>
    <row r="33" spans="3:9" s="57" customFormat="1" ht="14.25" hidden="1" x14ac:dyDescent="0.2">
      <c r="C33" s="24" t="s">
        <v>402</v>
      </c>
      <c r="E33" s="69">
        <v>0</v>
      </c>
      <c r="F33" s="70"/>
      <c r="G33" s="69">
        <f t="shared" si="0"/>
        <v>0</v>
      </c>
      <c r="H33" s="70"/>
      <c r="I33" s="69">
        <v>0</v>
      </c>
    </row>
    <row r="34" spans="3:9" s="57" customFormat="1" ht="14.25" hidden="1" x14ac:dyDescent="0.2">
      <c r="C34" s="24" t="s">
        <v>403</v>
      </c>
      <c r="E34" s="69">
        <v>0</v>
      </c>
      <c r="F34" s="70"/>
      <c r="G34" s="69">
        <f>I34-E34</f>
        <v>0</v>
      </c>
      <c r="H34" s="70"/>
      <c r="I34" s="69">
        <v>0</v>
      </c>
    </row>
    <row r="35" spans="3:9" s="57" customFormat="1" ht="14.25" hidden="1" x14ac:dyDescent="0.2">
      <c r="C35" s="24" t="s">
        <v>404</v>
      </c>
      <c r="E35" s="69">
        <v>0</v>
      </c>
      <c r="F35" s="70"/>
      <c r="G35" s="69">
        <f t="shared" si="0"/>
        <v>0</v>
      </c>
      <c r="H35" s="70"/>
      <c r="I35" s="69">
        <v>0</v>
      </c>
    </row>
    <row r="36" spans="3:9" s="57" customFormat="1" ht="14.25" hidden="1" x14ac:dyDescent="0.2">
      <c r="C36" s="24" t="s">
        <v>405</v>
      </c>
      <c r="E36" s="69">
        <v>0</v>
      </c>
      <c r="F36" s="70"/>
      <c r="G36" s="69">
        <f t="shared" si="0"/>
        <v>0</v>
      </c>
      <c r="H36" s="70"/>
      <c r="I36" s="69">
        <v>0</v>
      </c>
    </row>
    <row r="37" spans="3:9" s="57" customFormat="1" ht="14.25" hidden="1" x14ac:dyDescent="0.2">
      <c r="C37" s="24" t="s">
        <v>406</v>
      </c>
      <c r="E37" s="69">
        <v>0</v>
      </c>
      <c r="F37" s="70"/>
      <c r="G37" s="69">
        <f t="shared" si="0"/>
        <v>0</v>
      </c>
      <c r="H37" s="70"/>
      <c r="I37" s="69">
        <v>0</v>
      </c>
    </row>
    <row r="38" spans="3:9" s="57" customFormat="1" ht="14.25" hidden="1" x14ac:dyDescent="0.2">
      <c r="C38" s="24" t="s">
        <v>407</v>
      </c>
      <c r="E38" s="69">
        <v>0</v>
      </c>
      <c r="F38" s="70"/>
      <c r="G38" s="69">
        <f t="shared" si="0"/>
        <v>0</v>
      </c>
      <c r="H38" s="70"/>
      <c r="I38" s="69">
        <v>0</v>
      </c>
    </row>
    <row r="39" spans="3:9" s="57" customFormat="1" ht="14.25" hidden="1" x14ac:dyDescent="0.2">
      <c r="C39" s="24" t="s">
        <v>408</v>
      </c>
      <c r="E39" s="69">
        <v>0</v>
      </c>
      <c r="F39" s="70"/>
      <c r="G39" s="69">
        <f t="shared" si="0"/>
        <v>0</v>
      </c>
      <c r="H39" s="70"/>
      <c r="I39" s="69">
        <v>0</v>
      </c>
    </row>
    <row r="40" spans="3:9" s="57" customFormat="1" ht="14.25" hidden="1" x14ac:dyDescent="0.2">
      <c r="C40" s="24" t="s">
        <v>409</v>
      </c>
      <c r="E40" s="69">
        <v>0</v>
      </c>
      <c r="F40" s="70"/>
      <c r="G40" s="69">
        <f t="shared" si="0"/>
        <v>0</v>
      </c>
      <c r="H40" s="70"/>
      <c r="I40" s="69">
        <v>0</v>
      </c>
    </row>
    <row r="41" spans="3:9" s="57" customFormat="1" ht="14.25" hidden="1" x14ac:dyDescent="0.2">
      <c r="C41" s="24" t="s">
        <v>410</v>
      </c>
      <c r="E41" s="69">
        <v>0</v>
      </c>
      <c r="F41" s="70"/>
      <c r="G41" s="69">
        <f t="shared" si="0"/>
        <v>0</v>
      </c>
      <c r="H41" s="70"/>
      <c r="I41" s="69">
        <v>0</v>
      </c>
    </row>
    <row r="42" spans="3:9" s="57" customFormat="1" ht="14.25" hidden="1" x14ac:dyDescent="0.2">
      <c r="C42" s="24" t="s">
        <v>411</v>
      </c>
      <c r="E42" s="69">
        <v>0</v>
      </c>
      <c r="F42" s="70"/>
      <c r="G42" s="69">
        <f t="shared" si="0"/>
        <v>0</v>
      </c>
      <c r="H42" s="70"/>
      <c r="I42" s="69">
        <v>0</v>
      </c>
    </row>
    <row r="43" spans="3:9" s="57" customFormat="1" ht="14.25" hidden="1" x14ac:dyDescent="0.2">
      <c r="C43" s="24" t="s">
        <v>412</v>
      </c>
      <c r="E43" s="69">
        <v>0</v>
      </c>
      <c r="F43" s="70"/>
      <c r="G43" s="69">
        <f t="shared" si="0"/>
        <v>0</v>
      </c>
      <c r="H43" s="70"/>
      <c r="I43" s="69">
        <v>0</v>
      </c>
    </row>
    <row r="44" spans="3:9" s="57" customFormat="1" ht="14.25" hidden="1" x14ac:dyDescent="0.2">
      <c r="C44" s="24" t="s">
        <v>413</v>
      </c>
      <c r="E44" s="69">
        <v>0</v>
      </c>
      <c r="F44" s="70"/>
      <c r="G44" s="69">
        <f t="shared" si="0"/>
        <v>0</v>
      </c>
      <c r="H44" s="70"/>
      <c r="I44" s="69">
        <v>0</v>
      </c>
    </row>
    <row r="45" spans="3:9" s="57" customFormat="1" ht="14.25" hidden="1" x14ac:dyDescent="0.2">
      <c r="C45" s="24" t="s">
        <v>394</v>
      </c>
      <c r="E45" s="69">
        <v>0</v>
      </c>
      <c r="F45" s="70"/>
      <c r="G45" s="69">
        <f t="shared" si="0"/>
        <v>0</v>
      </c>
      <c r="H45" s="70"/>
      <c r="I45" s="69">
        <v>0</v>
      </c>
    </row>
    <row r="46" spans="3:9" s="57" customFormat="1" ht="14.25" hidden="1" x14ac:dyDescent="0.2">
      <c r="C46" s="24" t="s">
        <v>400</v>
      </c>
      <c r="E46" s="69">
        <v>0</v>
      </c>
      <c r="F46" s="70"/>
      <c r="G46" s="69">
        <f t="shared" si="0"/>
        <v>0</v>
      </c>
      <c r="H46" s="70"/>
      <c r="I46" s="69">
        <v>0</v>
      </c>
    </row>
    <row r="47" spans="3:9" s="57" customFormat="1" ht="14.25" hidden="1" x14ac:dyDescent="0.2">
      <c r="C47" s="24" t="s">
        <v>414</v>
      </c>
      <c r="E47" s="69">
        <v>0</v>
      </c>
      <c r="F47" s="70"/>
      <c r="G47" s="69">
        <f t="shared" si="0"/>
        <v>0</v>
      </c>
      <c r="H47" s="70"/>
      <c r="I47" s="69">
        <v>0</v>
      </c>
    </row>
    <row r="48" spans="3:9" s="57" customFormat="1" ht="14.25" hidden="1" x14ac:dyDescent="0.2">
      <c r="C48" s="24" t="s">
        <v>415</v>
      </c>
      <c r="E48" s="69">
        <v>0</v>
      </c>
      <c r="F48" s="70"/>
      <c r="G48" s="69">
        <f t="shared" si="0"/>
        <v>0</v>
      </c>
      <c r="H48" s="70"/>
      <c r="I48" s="69">
        <v>0</v>
      </c>
    </row>
    <row r="49" spans="3:9" s="57" customFormat="1" ht="14.25" hidden="1" x14ac:dyDescent="0.2">
      <c r="C49" s="24" t="s">
        <v>416</v>
      </c>
      <c r="E49" s="69">
        <v>0</v>
      </c>
      <c r="F49" s="70"/>
      <c r="G49" s="69">
        <f t="shared" si="0"/>
        <v>0</v>
      </c>
      <c r="H49" s="70"/>
      <c r="I49" s="69">
        <v>0</v>
      </c>
    </row>
    <row r="50" spans="3:9" s="57" customFormat="1" ht="14.25" hidden="1" x14ac:dyDescent="0.2">
      <c r="C50" s="24" t="s">
        <v>417</v>
      </c>
      <c r="E50" s="72">
        <v>0</v>
      </c>
      <c r="F50" s="70"/>
      <c r="G50" s="72">
        <f>I50-E50</f>
        <v>0</v>
      </c>
      <c r="H50" s="70"/>
      <c r="I50" s="72">
        <v>0</v>
      </c>
    </row>
    <row r="51" spans="3:9" s="57" customFormat="1" ht="14.25" hidden="1" x14ac:dyDescent="0.2">
      <c r="C51" s="24" t="s">
        <v>418</v>
      </c>
      <c r="E51" s="72">
        <v>0</v>
      </c>
      <c r="F51" s="70"/>
      <c r="G51" s="72">
        <f t="shared" si="0"/>
        <v>0</v>
      </c>
      <c r="H51" s="70"/>
      <c r="I51" s="72">
        <v>0</v>
      </c>
    </row>
    <row r="52" spans="3:9" s="57" customFormat="1" ht="14.25" hidden="1" x14ac:dyDescent="0.2">
      <c r="C52" s="24" t="s">
        <v>419</v>
      </c>
      <c r="E52" s="72">
        <v>0</v>
      </c>
      <c r="F52" s="70"/>
      <c r="G52" s="72">
        <f t="shared" si="0"/>
        <v>0</v>
      </c>
      <c r="H52" s="70"/>
      <c r="I52" s="72">
        <v>0</v>
      </c>
    </row>
    <row r="53" spans="3:9" s="57" customFormat="1" ht="14.25" hidden="1" x14ac:dyDescent="0.2">
      <c r="C53" s="24" t="s">
        <v>420</v>
      </c>
      <c r="E53" s="72">
        <v>0</v>
      </c>
      <c r="F53" s="70"/>
      <c r="G53" s="72">
        <f t="shared" si="0"/>
        <v>0</v>
      </c>
      <c r="H53" s="70"/>
      <c r="I53" s="72">
        <v>0</v>
      </c>
    </row>
    <row r="54" spans="3:9" s="57" customFormat="1" ht="14.25" hidden="1" x14ac:dyDescent="0.2">
      <c r="C54" s="24" t="s">
        <v>421</v>
      </c>
      <c r="E54" s="72">
        <v>0</v>
      </c>
      <c r="F54" s="70"/>
      <c r="G54" s="72">
        <f t="shared" si="0"/>
        <v>0</v>
      </c>
      <c r="H54" s="70"/>
      <c r="I54" s="72">
        <v>0</v>
      </c>
    </row>
    <row r="55" spans="3:9" s="57" customFormat="1" ht="14.25" hidden="1" x14ac:dyDescent="0.2">
      <c r="C55" s="24" t="s">
        <v>422</v>
      </c>
      <c r="E55" s="72">
        <v>0</v>
      </c>
      <c r="F55" s="70"/>
      <c r="G55" s="72">
        <f t="shared" si="0"/>
        <v>0</v>
      </c>
      <c r="H55" s="70"/>
      <c r="I55" s="72">
        <v>0</v>
      </c>
    </row>
    <row r="56" spans="3:9" s="57" customFormat="1" ht="14.25" hidden="1" x14ac:dyDescent="0.2">
      <c r="C56" s="24" t="s">
        <v>423</v>
      </c>
      <c r="E56" s="72">
        <v>0</v>
      </c>
      <c r="F56" s="70"/>
      <c r="G56" s="72">
        <f t="shared" si="0"/>
        <v>0</v>
      </c>
      <c r="H56" s="70"/>
      <c r="I56" s="72">
        <v>0</v>
      </c>
    </row>
    <row r="57" spans="3:9" s="57" customFormat="1" ht="14.25" hidden="1" x14ac:dyDescent="0.2">
      <c r="C57" s="24" t="s">
        <v>424</v>
      </c>
      <c r="E57" s="72">
        <v>0</v>
      </c>
      <c r="F57" s="70"/>
      <c r="G57" s="72">
        <f t="shared" si="0"/>
        <v>0</v>
      </c>
      <c r="H57" s="70"/>
      <c r="I57" s="72">
        <v>0</v>
      </c>
    </row>
    <row r="58" spans="3:9" s="57" customFormat="1" ht="14.25" hidden="1" x14ac:dyDescent="0.2">
      <c r="C58" s="24" t="s">
        <v>425</v>
      </c>
      <c r="E58" s="72">
        <v>0</v>
      </c>
      <c r="F58" s="70"/>
      <c r="G58" s="72">
        <f t="shared" si="0"/>
        <v>0</v>
      </c>
      <c r="H58" s="70"/>
      <c r="I58" s="72">
        <v>0</v>
      </c>
    </row>
    <row r="59" spans="3:9" s="57" customFormat="1" ht="14.25" hidden="1" x14ac:dyDescent="0.2">
      <c r="C59" s="24" t="s">
        <v>426</v>
      </c>
      <c r="E59" s="72">
        <v>0</v>
      </c>
      <c r="F59" s="70"/>
      <c r="G59" s="72">
        <f t="shared" si="0"/>
        <v>0</v>
      </c>
      <c r="H59" s="70"/>
      <c r="I59" s="72">
        <v>0</v>
      </c>
    </row>
    <row r="60" spans="3:9" s="57" customFormat="1" ht="14.25" hidden="1" x14ac:dyDescent="0.2">
      <c r="C60" s="24" t="s">
        <v>427</v>
      </c>
      <c r="E60" s="72">
        <v>0</v>
      </c>
      <c r="F60" s="70"/>
      <c r="G60" s="72">
        <f t="shared" si="0"/>
        <v>0</v>
      </c>
      <c r="H60" s="70"/>
      <c r="I60" s="72">
        <v>0</v>
      </c>
    </row>
    <row r="61" spans="3:9" s="57" customFormat="1" ht="14.25" hidden="1" x14ac:dyDescent="0.2">
      <c r="C61" s="24" t="s">
        <v>428</v>
      </c>
      <c r="E61" s="72">
        <v>0</v>
      </c>
      <c r="F61" s="70"/>
      <c r="G61" s="72">
        <f t="shared" si="0"/>
        <v>0</v>
      </c>
      <c r="H61" s="70"/>
      <c r="I61" s="72">
        <v>0</v>
      </c>
    </row>
    <row r="62" spans="3:9" s="57" customFormat="1" ht="14.25" hidden="1" x14ac:dyDescent="0.2">
      <c r="C62" s="24" t="s">
        <v>429</v>
      </c>
      <c r="E62" s="72">
        <v>0</v>
      </c>
      <c r="F62" s="70"/>
      <c r="G62" s="72">
        <f t="shared" si="0"/>
        <v>0</v>
      </c>
      <c r="H62" s="70"/>
      <c r="I62" s="72">
        <v>0</v>
      </c>
    </row>
    <row r="63" spans="3:9" s="57" customFormat="1" ht="14.25" hidden="1" x14ac:dyDescent="0.2">
      <c r="C63" s="24" t="s">
        <v>430</v>
      </c>
      <c r="E63" s="69">
        <v>0</v>
      </c>
      <c r="F63" s="70"/>
      <c r="G63" s="72">
        <f t="shared" si="0"/>
        <v>0</v>
      </c>
      <c r="H63" s="70"/>
      <c r="I63" s="69">
        <v>0</v>
      </c>
    </row>
    <row r="64" spans="3:9" s="57" customFormat="1" ht="14.25" hidden="1" x14ac:dyDescent="0.2">
      <c r="C64" s="24" t="s">
        <v>430</v>
      </c>
      <c r="E64" s="69">
        <v>0</v>
      </c>
      <c r="F64" s="70"/>
      <c r="G64" s="69">
        <f>I64-E64</f>
        <v>0</v>
      </c>
      <c r="H64" s="70"/>
      <c r="I64" s="69">
        <v>0</v>
      </c>
    </row>
    <row r="65" spans="3:9" s="57" customFormat="1" ht="14.25" hidden="1" x14ac:dyDescent="0.2">
      <c r="C65" s="24" t="s">
        <v>431</v>
      </c>
      <c r="E65" s="69">
        <v>0</v>
      </c>
      <c r="F65" s="70"/>
      <c r="G65" s="69">
        <f>I65-E65</f>
        <v>0</v>
      </c>
      <c r="H65" s="70"/>
      <c r="I65" s="69">
        <v>0</v>
      </c>
    </row>
    <row r="66" spans="3:9" s="57" customFormat="1" ht="14.25" hidden="1" x14ac:dyDescent="0.2">
      <c r="C66" s="24" t="s">
        <v>432</v>
      </c>
      <c r="E66" s="72">
        <v>0</v>
      </c>
      <c r="F66" s="70"/>
      <c r="G66" s="72">
        <f t="shared" si="0"/>
        <v>0</v>
      </c>
      <c r="H66" s="70"/>
      <c r="I66" s="72">
        <v>0</v>
      </c>
    </row>
    <row r="67" spans="3:9" s="57" customFormat="1" ht="14.25" hidden="1" x14ac:dyDescent="0.2">
      <c r="C67" s="24" t="s">
        <v>433</v>
      </c>
      <c r="E67" s="72">
        <v>0</v>
      </c>
      <c r="F67" s="70"/>
      <c r="G67" s="72">
        <f t="shared" si="0"/>
        <v>0</v>
      </c>
      <c r="H67" s="70"/>
      <c r="I67" s="72">
        <v>0</v>
      </c>
    </row>
    <row r="68" spans="3:9" s="57" customFormat="1" ht="14.25" hidden="1" x14ac:dyDescent="0.2">
      <c r="C68" s="24" t="s">
        <v>434</v>
      </c>
      <c r="E68" s="72">
        <v>0</v>
      </c>
      <c r="F68" s="70"/>
      <c r="G68" s="72">
        <f t="shared" si="0"/>
        <v>0</v>
      </c>
      <c r="H68" s="70"/>
      <c r="I68" s="72">
        <v>0</v>
      </c>
    </row>
    <row r="69" spans="3:9" s="57" customFormat="1" ht="14.25" hidden="1" x14ac:dyDescent="0.2">
      <c r="C69" s="24" t="s">
        <v>435</v>
      </c>
      <c r="E69" s="72">
        <v>0</v>
      </c>
      <c r="F69" s="70"/>
      <c r="G69" s="72">
        <f t="shared" si="0"/>
        <v>0</v>
      </c>
      <c r="H69" s="70"/>
      <c r="I69" s="72">
        <v>0</v>
      </c>
    </row>
    <row r="70" spans="3:9" s="57" customFormat="1" ht="14.25" hidden="1" x14ac:dyDescent="0.2">
      <c r="C70" s="24" t="s">
        <v>436</v>
      </c>
      <c r="E70" s="72">
        <v>0</v>
      </c>
      <c r="F70" s="70"/>
      <c r="G70" s="72">
        <f t="shared" si="0"/>
        <v>0</v>
      </c>
      <c r="H70" s="70"/>
      <c r="I70" s="72">
        <v>0</v>
      </c>
    </row>
    <row r="71" spans="3:9" s="57" customFormat="1" ht="14.25" hidden="1" x14ac:dyDescent="0.2">
      <c r="C71" s="24" t="s">
        <v>437</v>
      </c>
      <c r="E71" s="72">
        <v>0</v>
      </c>
      <c r="F71" s="70"/>
      <c r="G71" s="72">
        <f t="shared" si="0"/>
        <v>0</v>
      </c>
      <c r="H71" s="70"/>
      <c r="I71" s="72">
        <v>0</v>
      </c>
    </row>
    <row r="72" spans="3:9" s="57" customFormat="1" ht="14.25" hidden="1" x14ac:dyDescent="0.2">
      <c r="C72" s="24" t="s">
        <v>438</v>
      </c>
      <c r="E72" s="72">
        <v>0</v>
      </c>
      <c r="F72" s="70"/>
      <c r="G72" s="72">
        <f t="shared" si="0"/>
        <v>0</v>
      </c>
      <c r="H72" s="70"/>
      <c r="I72" s="72">
        <v>0</v>
      </c>
    </row>
    <row r="73" spans="3:9" s="57" customFormat="1" ht="14.25" hidden="1" x14ac:dyDescent="0.2">
      <c r="C73" s="24" t="s">
        <v>439</v>
      </c>
      <c r="E73" s="69">
        <v>0</v>
      </c>
      <c r="F73" s="70"/>
      <c r="G73" s="72">
        <f t="shared" si="0"/>
        <v>0</v>
      </c>
      <c r="H73" s="70"/>
      <c r="I73" s="69">
        <v>0</v>
      </c>
    </row>
    <row r="74" spans="3:9" s="57" customFormat="1" ht="14.25" hidden="1" x14ac:dyDescent="0.2">
      <c r="C74" s="24" t="s">
        <v>440</v>
      </c>
      <c r="E74" s="69">
        <v>0</v>
      </c>
      <c r="F74" s="70"/>
      <c r="G74" s="72">
        <f t="shared" si="0"/>
        <v>0</v>
      </c>
      <c r="H74" s="70"/>
      <c r="I74" s="69">
        <v>0</v>
      </c>
    </row>
    <row r="75" spans="3:9" s="57" customFormat="1" ht="14.25" hidden="1" x14ac:dyDescent="0.2">
      <c r="C75" s="24" t="s">
        <v>441</v>
      </c>
      <c r="E75" s="69">
        <v>0</v>
      </c>
      <c r="F75" s="70"/>
      <c r="G75" s="72">
        <f t="shared" si="0"/>
        <v>0</v>
      </c>
      <c r="H75" s="70"/>
      <c r="I75" s="69">
        <v>0</v>
      </c>
    </row>
    <row r="76" spans="3:9" s="57" customFormat="1" ht="14.25" hidden="1" x14ac:dyDescent="0.2">
      <c r="C76" s="24" t="s">
        <v>442</v>
      </c>
      <c r="E76" s="69">
        <v>0</v>
      </c>
      <c r="F76" s="70"/>
      <c r="G76" s="72">
        <f t="shared" si="0"/>
        <v>0</v>
      </c>
      <c r="H76" s="70"/>
      <c r="I76" s="69">
        <v>0</v>
      </c>
    </row>
    <row r="77" spans="3:9" s="57" customFormat="1" ht="14.25" hidden="1" x14ac:dyDescent="0.2">
      <c r="C77" s="24" t="s">
        <v>443</v>
      </c>
      <c r="E77" s="69">
        <v>0</v>
      </c>
      <c r="F77" s="70"/>
      <c r="G77" s="69">
        <f>I77-E77</f>
        <v>0</v>
      </c>
      <c r="H77" s="70"/>
      <c r="I77" s="69">
        <v>0</v>
      </c>
    </row>
    <row r="78" spans="3:9" s="57" customFormat="1" ht="14.25" hidden="1" x14ac:dyDescent="0.2">
      <c r="C78" s="24" t="s">
        <v>444</v>
      </c>
      <c r="E78" s="69">
        <v>0</v>
      </c>
      <c r="F78" s="70"/>
      <c r="G78" s="72">
        <f t="shared" si="0"/>
        <v>0</v>
      </c>
      <c r="H78" s="70"/>
      <c r="I78" s="69">
        <v>0</v>
      </c>
    </row>
    <row r="79" spans="3:9" s="57" customFormat="1" ht="14.25" hidden="1" x14ac:dyDescent="0.2">
      <c r="C79" s="24" t="s">
        <v>445</v>
      </c>
      <c r="E79" s="69">
        <v>0</v>
      </c>
      <c r="F79" s="70"/>
      <c r="G79" s="72">
        <f t="shared" si="0"/>
        <v>0</v>
      </c>
      <c r="H79" s="70"/>
      <c r="I79" s="69">
        <v>0</v>
      </c>
    </row>
    <row r="80" spans="3:9" s="57" customFormat="1" ht="14.25" hidden="1" x14ac:dyDescent="0.2">
      <c r="C80" s="24" t="s">
        <v>446</v>
      </c>
      <c r="E80" s="69">
        <v>0</v>
      </c>
      <c r="F80" s="70"/>
      <c r="G80" s="69">
        <f>I80-E80</f>
        <v>0</v>
      </c>
      <c r="H80" s="70"/>
      <c r="I80" s="69">
        <v>0</v>
      </c>
    </row>
    <row r="81" spans="3:9" s="57" customFormat="1" ht="14.25" hidden="1" x14ac:dyDescent="0.2">
      <c r="C81" s="24" t="s">
        <v>447</v>
      </c>
      <c r="E81" s="69">
        <v>0</v>
      </c>
      <c r="F81" s="70"/>
      <c r="G81" s="72">
        <f t="shared" si="0"/>
        <v>0</v>
      </c>
      <c r="H81" s="70"/>
      <c r="I81" s="69">
        <v>0</v>
      </c>
    </row>
    <row r="82" spans="3:9" s="57" customFormat="1" ht="14.25" hidden="1" x14ac:dyDescent="0.2">
      <c r="C82" s="24" t="s">
        <v>447</v>
      </c>
      <c r="E82" s="69">
        <v>0</v>
      </c>
      <c r="F82" s="70"/>
      <c r="G82" s="72">
        <f t="shared" si="0"/>
        <v>0</v>
      </c>
      <c r="H82" s="70"/>
      <c r="I82" s="69">
        <v>0</v>
      </c>
    </row>
    <row r="83" spans="3:9" s="57" customFormat="1" ht="14.25" hidden="1" x14ac:dyDescent="0.2">
      <c r="C83" s="24" t="s">
        <v>447</v>
      </c>
      <c r="E83" s="69">
        <v>0</v>
      </c>
      <c r="F83" s="70"/>
      <c r="G83" s="72">
        <f t="shared" si="0"/>
        <v>0</v>
      </c>
      <c r="H83" s="70"/>
      <c r="I83" s="69">
        <v>0</v>
      </c>
    </row>
    <row r="84" spans="3:9" s="57" customFormat="1" ht="14.25" hidden="1" x14ac:dyDescent="0.2">
      <c r="C84" s="24" t="s">
        <v>448</v>
      </c>
      <c r="E84" s="69">
        <v>0</v>
      </c>
      <c r="F84" s="70"/>
      <c r="G84" s="72">
        <f t="shared" si="0"/>
        <v>0</v>
      </c>
      <c r="H84" s="70"/>
      <c r="I84" s="72">
        <v>0</v>
      </c>
    </row>
    <row r="85" spans="3:9" s="57" customFormat="1" ht="14.25" hidden="1" x14ac:dyDescent="0.2">
      <c r="C85" s="24" t="s">
        <v>108</v>
      </c>
      <c r="E85" s="69">
        <v>0</v>
      </c>
      <c r="F85" s="70"/>
      <c r="G85" s="72">
        <f t="shared" si="0"/>
        <v>0</v>
      </c>
      <c r="H85" s="70"/>
      <c r="I85" s="72">
        <v>0</v>
      </c>
    </row>
    <row r="86" spans="3:9" ht="14.25" hidden="1" x14ac:dyDescent="0.2">
      <c r="C86" s="24" t="s">
        <v>449</v>
      </c>
      <c r="D86" s="57"/>
      <c r="E86" s="69">
        <v>0</v>
      </c>
      <c r="F86" s="70"/>
      <c r="G86" s="72">
        <f t="shared" si="0"/>
        <v>0</v>
      </c>
      <c r="I86" s="61">
        <v>0</v>
      </c>
    </row>
    <row r="87" spans="3:9" ht="14.25" hidden="1" x14ac:dyDescent="0.2">
      <c r="C87" s="24" t="s">
        <v>450</v>
      </c>
      <c r="D87" s="57"/>
      <c r="E87" s="69">
        <v>0</v>
      </c>
      <c r="F87" s="70"/>
      <c r="G87" s="72">
        <f t="shared" si="0"/>
        <v>0</v>
      </c>
      <c r="I87" s="61">
        <v>0</v>
      </c>
    </row>
    <row r="88" spans="3:9" ht="14.25" hidden="1" x14ac:dyDescent="0.2">
      <c r="C88" s="24" t="s">
        <v>451</v>
      </c>
      <c r="D88" s="57"/>
      <c r="E88" s="69">
        <v>0</v>
      </c>
      <c r="F88" s="70"/>
      <c r="G88" s="72">
        <f t="shared" si="0"/>
        <v>0</v>
      </c>
      <c r="I88" s="61">
        <v>0</v>
      </c>
    </row>
    <row r="89" spans="3:9" ht="14.25" hidden="1" x14ac:dyDescent="0.2">
      <c r="C89" s="24" t="s">
        <v>452</v>
      </c>
      <c r="D89" s="57"/>
      <c r="E89" s="69">
        <v>0</v>
      </c>
      <c r="F89" s="70"/>
      <c r="G89" s="72">
        <f>I89-E89</f>
        <v>0</v>
      </c>
      <c r="I89" s="61">
        <v>0</v>
      </c>
    </row>
    <row r="90" spans="3:9" ht="14.25" hidden="1" x14ac:dyDescent="0.2">
      <c r="C90" s="24" t="s">
        <v>453</v>
      </c>
      <c r="D90" s="57"/>
      <c r="E90" s="69">
        <v>0</v>
      </c>
      <c r="F90" s="70"/>
      <c r="G90" s="72">
        <f>I90-E90</f>
        <v>0</v>
      </c>
      <c r="I90" s="61">
        <v>0</v>
      </c>
    </row>
    <row r="91" spans="3:9" ht="14.25" hidden="1" x14ac:dyDescent="0.2">
      <c r="C91" s="24" t="s">
        <v>454</v>
      </c>
      <c r="D91" s="57"/>
      <c r="E91" s="69">
        <v>0</v>
      </c>
      <c r="F91" s="70"/>
      <c r="G91" s="72">
        <f t="shared" si="0"/>
        <v>0</v>
      </c>
      <c r="I91" s="61">
        <v>0</v>
      </c>
    </row>
    <row r="92" spans="3:9" s="75" customFormat="1" ht="14.25" hidden="1" x14ac:dyDescent="0.2">
      <c r="C92" s="24" t="s">
        <v>455</v>
      </c>
      <c r="D92" s="73"/>
      <c r="E92" s="51">
        <v>0</v>
      </c>
      <c r="F92" s="74"/>
      <c r="G92" s="72">
        <f t="shared" si="0"/>
        <v>0</v>
      </c>
      <c r="H92" s="63"/>
      <c r="I92" s="63">
        <v>0</v>
      </c>
    </row>
    <row r="93" spans="3:9" s="75" customFormat="1" ht="14.25" hidden="1" x14ac:dyDescent="0.2">
      <c r="C93" s="24" t="s">
        <v>456</v>
      </c>
      <c r="D93" s="73"/>
      <c r="E93" s="51">
        <v>0</v>
      </c>
      <c r="F93" s="74"/>
      <c r="G93" s="72">
        <f t="shared" si="0"/>
        <v>0</v>
      </c>
      <c r="H93" s="63"/>
      <c r="I93" s="63">
        <v>0</v>
      </c>
    </row>
    <row r="94" spans="3:9" s="75" customFormat="1" ht="14.25" x14ac:dyDescent="0.2">
      <c r="C94" s="24" t="s">
        <v>457</v>
      </c>
      <c r="D94" s="73"/>
      <c r="E94" s="51">
        <v>-6064923.21</v>
      </c>
      <c r="F94" s="74"/>
      <c r="G94" s="72">
        <f t="shared" si="0"/>
        <v>-824726.11000000034</v>
      </c>
      <c r="H94" s="63"/>
      <c r="I94" s="63">
        <v>-6889649.3200000003</v>
      </c>
    </row>
    <row r="95" spans="3:9" s="75" customFormat="1" ht="14.25" hidden="1" x14ac:dyDescent="0.2">
      <c r="C95" s="24" t="s">
        <v>458</v>
      </c>
      <c r="D95" s="73"/>
      <c r="E95" s="51">
        <v>0</v>
      </c>
      <c r="F95" s="74"/>
      <c r="G95" s="72">
        <f t="shared" si="0"/>
        <v>0</v>
      </c>
      <c r="H95" s="63"/>
      <c r="I95" s="63">
        <v>0</v>
      </c>
    </row>
    <row r="96" spans="3:9" s="57" customFormat="1" ht="14.25" hidden="1" x14ac:dyDescent="0.2">
      <c r="C96" s="24" t="s">
        <v>459</v>
      </c>
      <c r="E96" s="69">
        <v>0</v>
      </c>
      <c r="F96" s="70"/>
      <c r="G96" s="69">
        <f t="shared" si="0"/>
        <v>0</v>
      </c>
      <c r="H96" s="70"/>
      <c r="I96" s="69">
        <v>0</v>
      </c>
    </row>
    <row r="97" spans="3:9" s="57" customFormat="1" ht="14.25" hidden="1" x14ac:dyDescent="0.2">
      <c r="C97" s="24" t="s">
        <v>460</v>
      </c>
      <c r="E97" s="69">
        <v>0</v>
      </c>
      <c r="F97" s="70"/>
      <c r="G97" s="69">
        <f t="shared" si="0"/>
        <v>0</v>
      </c>
      <c r="H97" s="70"/>
      <c r="I97" s="69">
        <v>0</v>
      </c>
    </row>
    <row r="98" spans="3:9" s="57" customFormat="1" ht="14.25" hidden="1" x14ac:dyDescent="0.2">
      <c r="C98" s="24" t="s">
        <v>461</v>
      </c>
      <c r="E98" s="69">
        <v>0</v>
      </c>
      <c r="F98" s="70"/>
      <c r="G98" s="69">
        <f t="shared" si="0"/>
        <v>0</v>
      </c>
      <c r="H98" s="70"/>
      <c r="I98" s="69">
        <v>0</v>
      </c>
    </row>
    <row r="99" spans="3:9" s="57" customFormat="1" ht="14.25" hidden="1" x14ac:dyDescent="0.2">
      <c r="C99" s="24" t="s">
        <v>462</v>
      </c>
      <c r="E99" s="69">
        <v>0</v>
      </c>
      <c r="F99" s="70"/>
      <c r="G99" s="69">
        <f t="shared" si="0"/>
        <v>0</v>
      </c>
      <c r="H99" s="70"/>
      <c r="I99" s="69">
        <v>0</v>
      </c>
    </row>
    <row r="100" spans="3:9" s="57" customFormat="1" ht="14.25" hidden="1" x14ac:dyDescent="0.2">
      <c r="C100" s="24" t="s">
        <v>463</v>
      </c>
      <c r="E100" s="69">
        <v>0</v>
      </c>
      <c r="F100" s="70"/>
      <c r="G100" s="69">
        <f t="shared" si="0"/>
        <v>0</v>
      </c>
      <c r="H100" s="70"/>
      <c r="I100" s="69">
        <v>0</v>
      </c>
    </row>
    <row r="101" spans="3:9" s="57" customFormat="1" ht="14.25" hidden="1" x14ac:dyDescent="0.2">
      <c r="C101" s="24" t="s">
        <v>464</v>
      </c>
      <c r="E101" s="69">
        <v>0</v>
      </c>
      <c r="F101" s="70"/>
      <c r="G101" s="69">
        <f t="shared" si="0"/>
        <v>0</v>
      </c>
      <c r="H101" s="70"/>
      <c r="I101" s="69">
        <v>0</v>
      </c>
    </row>
    <row r="102" spans="3:9" s="57" customFormat="1" ht="14.25" hidden="1" x14ac:dyDescent="0.2">
      <c r="C102" s="24" t="s">
        <v>465</v>
      </c>
      <c r="E102" s="69">
        <v>0</v>
      </c>
      <c r="F102" s="70"/>
      <c r="G102" s="72">
        <f t="shared" si="0"/>
        <v>0</v>
      </c>
      <c r="H102" s="70"/>
      <c r="I102" s="69">
        <v>0</v>
      </c>
    </row>
    <row r="103" spans="3:9" s="57" customFormat="1" ht="14.25" hidden="1" x14ac:dyDescent="0.2">
      <c r="C103" s="24" t="s">
        <v>466</v>
      </c>
      <c r="E103" s="69">
        <v>0</v>
      </c>
      <c r="F103" s="70"/>
      <c r="G103" s="72">
        <f t="shared" si="0"/>
        <v>0</v>
      </c>
      <c r="H103" s="70"/>
      <c r="I103" s="69">
        <v>0</v>
      </c>
    </row>
    <row r="104" spans="3:9" s="57" customFormat="1" ht="14.25" hidden="1" x14ac:dyDescent="0.2">
      <c r="C104" s="24" t="s">
        <v>467</v>
      </c>
      <c r="E104" s="69">
        <v>0</v>
      </c>
      <c r="F104" s="70"/>
      <c r="G104" s="72">
        <f t="shared" si="0"/>
        <v>0</v>
      </c>
      <c r="H104" s="70"/>
      <c r="I104" s="69">
        <v>0</v>
      </c>
    </row>
    <row r="105" spans="3:9" s="57" customFormat="1" ht="14.25" hidden="1" x14ac:dyDescent="0.2">
      <c r="C105" s="24" t="s">
        <v>468</v>
      </c>
      <c r="E105" s="72">
        <v>0</v>
      </c>
      <c r="F105" s="70"/>
      <c r="G105" s="72">
        <f t="shared" si="0"/>
        <v>0</v>
      </c>
      <c r="H105" s="70"/>
      <c r="I105" s="72">
        <v>0</v>
      </c>
    </row>
    <row r="106" spans="3:9" s="57" customFormat="1" ht="14.25" hidden="1" x14ac:dyDescent="0.2">
      <c r="C106" s="24" t="s">
        <v>469</v>
      </c>
      <c r="E106" s="72">
        <v>0</v>
      </c>
      <c r="F106" s="70"/>
      <c r="G106" s="72">
        <f t="shared" si="0"/>
        <v>0</v>
      </c>
      <c r="H106" s="70"/>
      <c r="I106" s="72">
        <v>0</v>
      </c>
    </row>
    <row r="107" spans="3:9" s="57" customFormat="1" ht="14.25" hidden="1" x14ac:dyDescent="0.2">
      <c r="C107" s="24" t="s">
        <v>470</v>
      </c>
      <c r="E107" s="72">
        <v>0</v>
      </c>
      <c r="F107" s="70"/>
      <c r="G107" s="72">
        <f t="shared" si="0"/>
        <v>0</v>
      </c>
      <c r="H107" s="70"/>
      <c r="I107" s="72">
        <v>0</v>
      </c>
    </row>
    <row r="108" spans="3:9" s="57" customFormat="1" ht="14.25" hidden="1" x14ac:dyDescent="0.2">
      <c r="C108" s="24" t="s">
        <v>471</v>
      </c>
      <c r="E108" s="72">
        <v>0</v>
      </c>
      <c r="F108" s="70"/>
      <c r="G108" s="72">
        <f t="shared" si="0"/>
        <v>0</v>
      </c>
      <c r="H108" s="70"/>
      <c r="I108" s="72">
        <v>0</v>
      </c>
    </row>
    <row r="109" spans="3:9" s="57" customFormat="1" ht="14.25" hidden="1" x14ac:dyDescent="0.2">
      <c r="C109" s="24" t="s">
        <v>472</v>
      </c>
      <c r="E109" s="72">
        <v>0</v>
      </c>
      <c r="F109" s="70"/>
      <c r="G109" s="72">
        <f t="shared" si="0"/>
        <v>0</v>
      </c>
      <c r="H109" s="70"/>
      <c r="I109" s="72">
        <v>0</v>
      </c>
    </row>
    <row r="110" spans="3:9" s="57" customFormat="1" ht="14.25" hidden="1" x14ac:dyDescent="0.2">
      <c r="C110" s="24" t="s">
        <v>473</v>
      </c>
      <c r="E110" s="72">
        <v>0</v>
      </c>
      <c r="F110" s="70"/>
      <c r="G110" s="72">
        <f t="shared" si="0"/>
        <v>0</v>
      </c>
      <c r="H110" s="70"/>
      <c r="I110" s="72">
        <v>0</v>
      </c>
    </row>
    <row r="111" spans="3:9" s="57" customFormat="1" ht="14.25" hidden="1" x14ac:dyDescent="0.2">
      <c r="C111" s="24" t="s">
        <v>158</v>
      </c>
      <c r="E111" s="72">
        <v>0</v>
      </c>
      <c r="F111" s="70"/>
      <c r="G111" s="72">
        <f t="shared" si="0"/>
        <v>0</v>
      </c>
      <c r="H111" s="70"/>
      <c r="I111" s="72">
        <v>0</v>
      </c>
    </row>
    <row r="112" spans="3:9" s="57" customFormat="1" ht="14.25" hidden="1" x14ac:dyDescent="0.2">
      <c r="C112" s="24" t="s">
        <v>474</v>
      </c>
      <c r="E112" s="72">
        <v>0</v>
      </c>
      <c r="F112" s="70"/>
      <c r="G112" s="72">
        <f t="shared" si="0"/>
        <v>0</v>
      </c>
      <c r="H112" s="70"/>
      <c r="I112" s="72">
        <v>0</v>
      </c>
    </row>
    <row r="113" spans="3:9" s="57" customFormat="1" ht="14.25" hidden="1" x14ac:dyDescent="0.2">
      <c r="C113" s="24" t="s">
        <v>157</v>
      </c>
      <c r="E113" s="72">
        <v>0</v>
      </c>
      <c r="F113" s="70"/>
      <c r="G113" s="72">
        <f t="shared" si="0"/>
        <v>0</v>
      </c>
      <c r="H113" s="70"/>
      <c r="I113" s="72">
        <v>0</v>
      </c>
    </row>
    <row r="114" spans="3:9" s="57" customFormat="1" ht="14.25" hidden="1" x14ac:dyDescent="0.2">
      <c r="C114" s="24"/>
      <c r="E114" s="76">
        <f>SUM(E11:E113)</f>
        <v>29968351.530000001</v>
      </c>
      <c r="F114" s="70"/>
      <c r="G114" s="76">
        <f t="shared" si="0"/>
        <v>3951171.0099999979</v>
      </c>
      <c r="H114" s="70"/>
      <c r="I114" s="76">
        <f>SUM(I11:I113)</f>
        <v>33919522.539999999</v>
      </c>
    </row>
    <row r="115" spans="3:9" s="57" customFormat="1" ht="14.25" hidden="1" x14ac:dyDescent="0.2">
      <c r="C115" s="24" t="s">
        <v>157</v>
      </c>
      <c r="E115" s="72">
        <v>0</v>
      </c>
      <c r="F115" s="70"/>
      <c r="G115" s="72">
        <f t="shared" si="0"/>
        <v>0</v>
      </c>
      <c r="H115" s="70"/>
      <c r="I115" s="72">
        <v>0</v>
      </c>
    </row>
    <row r="116" spans="3:9" s="57" customFormat="1" ht="14.25" hidden="1" x14ac:dyDescent="0.2">
      <c r="C116" s="24" t="s">
        <v>157</v>
      </c>
      <c r="E116" s="72">
        <v>0</v>
      </c>
      <c r="F116" s="70"/>
      <c r="G116" s="72">
        <f t="shared" si="0"/>
        <v>0</v>
      </c>
      <c r="H116" s="70"/>
      <c r="I116" s="72">
        <v>0</v>
      </c>
    </row>
    <row r="117" spans="3:9" s="57" customFormat="1" ht="14.25" hidden="1" x14ac:dyDescent="0.2">
      <c r="C117" s="24" t="s">
        <v>157</v>
      </c>
      <c r="E117" s="77">
        <v>0</v>
      </c>
      <c r="F117" s="70"/>
      <c r="G117" s="77">
        <f t="shared" si="0"/>
        <v>0</v>
      </c>
      <c r="H117" s="70"/>
      <c r="I117" s="77">
        <v>0</v>
      </c>
    </row>
    <row r="118" spans="3:9" s="57" customFormat="1" ht="14.25" x14ac:dyDescent="0.2">
      <c r="C118" s="24"/>
      <c r="E118" s="77"/>
      <c r="F118" s="70"/>
      <c r="G118" s="77"/>
      <c r="H118" s="70"/>
      <c r="I118" s="77"/>
    </row>
    <row r="119" spans="3:9" s="57" customFormat="1" ht="15" x14ac:dyDescent="0.25">
      <c r="C119" s="67" t="s">
        <v>475</v>
      </c>
      <c r="D119" s="68"/>
      <c r="E119" s="78">
        <f>SUM(E114:E117)</f>
        <v>29968351.530000001</v>
      </c>
      <c r="F119" s="79"/>
      <c r="G119" s="78">
        <f>SUM(G114:G117)</f>
        <v>3951171.0099999979</v>
      </c>
      <c r="H119" s="79"/>
      <c r="I119" s="78">
        <f>SUM(I114:I117)</f>
        <v>33919522.539999999</v>
      </c>
    </row>
    <row r="120" spans="3:9" s="57" customFormat="1" ht="14.25" x14ac:dyDescent="0.2">
      <c r="C120" s="73"/>
      <c r="E120" s="69"/>
      <c r="F120" s="70"/>
      <c r="G120" s="69"/>
      <c r="H120" s="70"/>
      <c r="I120" s="69"/>
    </row>
    <row r="121" spans="3:9" s="57" customFormat="1" ht="14.25" x14ac:dyDescent="0.2">
      <c r="C121" s="80" t="s">
        <v>476</v>
      </c>
      <c r="E121" s="69"/>
      <c r="F121" s="70"/>
      <c r="G121" s="69"/>
      <c r="H121" s="70"/>
      <c r="I121" s="69"/>
    </row>
    <row r="122" spans="3:9" s="57" customFormat="1" ht="14.25" hidden="1" x14ac:dyDescent="0.2">
      <c r="C122" s="24" t="s">
        <v>477</v>
      </c>
      <c r="E122" s="69">
        <v>0</v>
      </c>
      <c r="F122" s="70"/>
      <c r="G122" s="69">
        <f>I122-E122</f>
        <v>0</v>
      </c>
      <c r="H122" s="70"/>
      <c r="I122" s="69">
        <v>0</v>
      </c>
    </row>
    <row r="123" spans="3:9" s="57" customFormat="1" ht="14.25" hidden="1" x14ac:dyDescent="0.2">
      <c r="C123" s="24" t="s">
        <v>478</v>
      </c>
      <c r="E123" s="69">
        <v>0</v>
      </c>
      <c r="F123" s="70"/>
      <c r="G123" s="69">
        <f>I123-E123</f>
        <v>0</v>
      </c>
      <c r="H123" s="70"/>
      <c r="I123" s="69">
        <v>0</v>
      </c>
    </row>
    <row r="124" spans="3:9" s="57" customFormat="1" ht="14.25" hidden="1" x14ac:dyDescent="0.2">
      <c r="C124" s="24" t="s">
        <v>479</v>
      </c>
      <c r="E124" s="69">
        <v>0</v>
      </c>
      <c r="F124" s="70"/>
      <c r="G124" s="69">
        <f>I124-E124</f>
        <v>0</v>
      </c>
      <c r="H124" s="70"/>
      <c r="I124" s="69">
        <v>0</v>
      </c>
    </row>
    <row r="125" spans="3:9" s="57" customFormat="1" ht="14.25" hidden="1" x14ac:dyDescent="0.2">
      <c r="C125" s="24" t="s">
        <v>480</v>
      </c>
      <c r="E125" s="69">
        <v>0</v>
      </c>
      <c r="F125" s="70"/>
      <c r="G125" s="69">
        <f>I125-E125</f>
        <v>0</v>
      </c>
      <c r="H125" s="70"/>
      <c r="I125" s="69">
        <v>0</v>
      </c>
    </row>
    <row r="126" spans="3:9" s="57" customFormat="1" ht="14.25" hidden="1" x14ac:dyDescent="0.2">
      <c r="C126" s="24" t="s">
        <v>481</v>
      </c>
      <c r="E126" s="69">
        <v>0</v>
      </c>
      <c r="F126" s="70"/>
      <c r="G126" s="69">
        <f t="shared" ref="G126:G168" si="1">I126-E126</f>
        <v>0</v>
      </c>
      <c r="H126" s="70"/>
      <c r="I126" s="69">
        <v>0</v>
      </c>
    </row>
    <row r="127" spans="3:9" s="57" customFormat="1" ht="14.25" hidden="1" x14ac:dyDescent="0.2">
      <c r="C127" s="24" t="s">
        <v>482</v>
      </c>
      <c r="E127" s="69">
        <v>0</v>
      </c>
      <c r="F127" s="70"/>
      <c r="G127" s="69">
        <f t="shared" si="1"/>
        <v>0</v>
      </c>
      <c r="H127" s="70"/>
      <c r="I127" s="69">
        <v>0</v>
      </c>
    </row>
    <row r="128" spans="3:9" s="57" customFormat="1" ht="14.25" x14ac:dyDescent="0.2">
      <c r="C128" s="24" t="s">
        <v>483</v>
      </c>
      <c r="E128" s="69">
        <v>1054180.47</v>
      </c>
      <c r="F128" s="70"/>
      <c r="G128" s="69">
        <f t="shared" si="1"/>
        <v>351393.49</v>
      </c>
      <c r="H128" s="70"/>
      <c r="I128" s="69">
        <v>1405573.96</v>
      </c>
    </row>
    <row r="129" spans="3:9" s="57" customFormat="1" ht="14.25" hidden="1" x14ac:dyDescent="0.2">
      <c r="C129" s="24" t="s">
        <v>484</v>
      </c>
      <c r="E129" s="69">
        <v>0</v>
      </c>
      <c r="F129" s="70"/>
      <c r="G129" s="69">
        <f t="shared" si="1"/>
        <v>0</v>
      </c>
      <c r="H129" s="70"/>
      <c r="I129" s="69">
        <v>0</v>
      </c>
    </row>
    <row r="130" spans="3:9" x14ac:dyDescent="0.2">
      <c r="C130" s="24" t="s">
        <v>485</v>
      </c>
      <c r="E130" s="61">
        <v>420355.69</v>
      </c>
      <c r="G130" s="69">
        <f t="shared" si="1"/>
        <v>198128.34000000003</v>
      </c>
      <c r="I130" s="61">
        <v>618484.03</v>
      </c>
    </row>
    <row r="131" spans="3:9" x14ac:dyDescent="0.2">
      <c r="C131" s="24" t="s">
        <v>486</v>
      </c>
      <c r="E131" s="61">
        <v>2280128.36</v>
      </c>
      <c r="G131" s="69">
        <f t="shared" si="1"/>
        <v>320794.33000000007</v>
      </c>
      <c r="I131" s="61">
        <v>2600922.69</v>
      </c>
    </row>
    <row r="132" spans="3:9" s="57" customFormat="1" ht="14.25" hidden="1" x14ac:dyDescent="0.2">
      <c r="C132" s="24" t="s">
        <v>487</v>
      </c>
      <c r="E132" s="69">
        <v>0</v>
      </c>
      <c r="F132" s="70"/>
      <c r="G132" s="69">
        <f t="shared" si="1"/>
        <v>0</v>
      </c>
      <c r="H132" s="70"/>
      <c r="I132" s="69">
        <v>0</v>
      </c>
    </row>
    <row r="133" spans="3:9" s="57" customFormat="1" ht="14.25" hidden="1" x14ac:dyDescent="0.2">
      <c r="C133" s="24" t="s">
        <v>488</v>
      </c>
      <c r="E133" s="69">
        <v>0</v>
      </c>
      <c r="F133" s="70"/>
      <c r="G133" s="69">
        <f t="shared" si="1"/>
        <v>0</v>
      </c>
      <c r="H133" s="70"/>
      <c r="I133" s="69">
        <v>0</v>
      </c>
    </row>
    <row r="134" spans="3:9" s="57" customFormat="1" ht="14.25" x14ac:dyDescent="0.2">
      <c r="C134" s="24" t="s">
        <v>489</v>
      </c>
      <c r="E134" s="69">
        <v>47596.01</v>
      </c>
      <c r="F134" s="70"/>
      <c r="G134" s="69">
        <f t="shared" si="1"/>
        <v>168475.28</v>
      </c>
      <c r="H134" s="70"/>
      <c r="I134" s="69">
        <v>216071.29</v>
      </c>
    </row>
    <row r="135" spans="3:9" s="57" customFormat="1" ht="14.25" hidden="1" x14ac:dyDescent="0.2">
      <c r="C135" s="24" t="s">
        <v>490</v>
      </c>
      <c r="E135" s="69">
        <v>0</v>
      </c>
      <c r="F135" s="70"/>
      <c r="G135" s="69">
        <f t="shared" si="1"/>
        <v>0</v>
      </c>
      <c r="H135" s="70"/>
      <c r="I135" s="69">
        <v>0</v>
      </c>
    </row>
    <row r="136" spans="3:9" s="57" customFormat="1" ht="14.25" hidden="1" x14ac:dyDescent="0.2">
      <c r="C136" s="24" t="s">
        <v>491</v>
      </c>
      <c r="E136" s="69">
        <v>0</v>
      </c>
      <c r="F136" s="70"/>
      <c r="G136" s="69">
        <f t="shared" si="1"/>
        <v>0</v>
      </c>
      <c r="H136" s="70"/>
      <c r="I136" s="69">
        <v>0</v>
      </c>
    </row>
    <row r="137" spans="3:9" hidden="1" x14ac:dyDescent="0.2">
      <c r="C137" s="24" t="s">
        <v>492</v>
      </c>
      <c r="E137" s="61">
        <v>0</v>
      </c>
      <c r="G137" s="72">
        <f t="shared" si="1"/>
        <v>0</v>
      </c>
      <c r="I137" s="61">
        <v>0</v>
      </c>
    </row>
    <row r="138" spans="3:9" s="57" customFormat="1" ht="14.25" hidden="1" x14ac:dyDescent="0.2">
      <c r="C138" s="24" t="s">
        <v>493</v>
      </c>
      <c r="E138" s="69">
        <v>0</v>
      </c>
      <c r="F138" s="70"/>
      <c r="G138" s="69">
        <f t="shared" si="1"/>
        <v>0</v>
      </c>
      <c r="H138" s="70"/>
      <c r="I138" s="69">
        <v>0</v>
      </c>
    </row>
    <row r="139" spans="3:9" s="57" customFormat="1" ht="14.25" hidden="1" x14ac:dyDescent="0.2">
      <c r="C139" s="24" t="s">
        <v>494</v>
      </c>
      <c r="E139" s="69">
        <v>0</v>
      </c>
      <c r="F139" s="70"/>
      <c r="G139" s="69">
        <f t="shared" si="1"/>
        <v>0</v>
      </c>
      <c r="H139" s="70"/>
      <c r="I139" s="69">
        <v>0</v>
      </c>
    </row>
    <row r="140" spans="3:9" s="57" customFormat="1" ht="14.25" hidden="1" x14ac:dyDescent="0.2">
      <c r="C140" s="24" t="s">
        <v>495</v>
      </c>
      <c r="E140" s="69">
        <v>0</v>
      </c>
      <c r="F140" s="70"/>
      <c r="G140" s="69">
        <f t="shared" si="1"/>
        <v>0</v>
      </c>
      <c r="H140" s="70"/>
      <c r="I140" s="69">
        <v>0</v>
      </c>
    </row>
    <row r="141" spans="3:9" s="57" customFormat="1" ht="14.25" hidden="1" x14ac:dyDescent="0.2">
      <c r="C141" s="24" t="s">
        <v>496</v>
      </c>
      <c r="E141" s="69">
        <v>0</v>
      </c>
      <c r="F141" s="70"/>
      <c r="G141" s="69">
        <f t="shared" si="1"/>
        <v>0</v>
      </c>
      <c r="H141" s="70"/>
      <c r="I141" s="69">
        <v>0</v>
      </c>
    </row>
    <row r="142" spans="3:9" s="57" customFormat="1" ht="14.25" hidden="1" x14ac:dyDescent="0.2">
      <c r="C142" s="24" t="s">
        <v>497</v>
      </c>
      <c r="E142" s="69">
        <v>0</v>
      </c>
      <c r="F142" s="70"/>
      <c r="G142" s="69">
        <f t="shared" si="1"/>
        <v>0</v>
      </c>
      <c r="H142" s="70"/>
      <c r="I142" s="69">
        <v>0</v>
      </c>
    </row>
    <row r="143" spans="3:9" hidden="1" x14ac:dyDescent="0.2">
      <c r="C143" s="24" t="s">
        <v>498</v>
      </c>
      <c r="E143" s="61">
        <v>0</v>
      </c>
      <c r="G143" s="69">
        <f t="shared" si="1"/>
        <v>0</v>
      </c>
      <c r="I143" s="61">
        <v>0</v>
      </c>
    </row>
    <row r="144" spans="3:9" x14ac:dyDescent="0.2">
      <c r="C144" s="24" t="s">
        <v>499</v>
      </c>
      <c r="E144" s="61">
        <v>0</v>
      </c>
      <c r="G144" s="69">
        <f t="shared" si="1"/>
        <v>-103.37</v>
      </c>
      <c r="I144" s="61">
        <v>-103.37</v>
      </c>
    </row>
    <row r="145" spans="3:9" hidden="1" x14ac:dyDescent="0.2">
      <c r="C145" s="24" t="s">
        <v>500</v>
      </c>
      <c r="E145" s="61">
        <v>0</v>
      </c>
      <c r="G145" s="72">
        <f t="shared" si="1"/>
        <v>0</v>
      </c>
      <c r="I145" s="61">
        <v>0</v>
      </c>
    </row>
    <row r="146" spans="3:9" hidden="1" x14ac:dyDescent="0.2">
      <c r="C146" s="24" t="s">
        <v>501</v>
      </c>
      <c r="E146" s="61">
        <v>0</v>
      </c>
      <c r="G146" s="72">
        <f t="shared" si="1"/>
        <v>0</v>
      </c>
      <c r="I146" s="61">
        <v>0</v>
      </c>
    </row>
    <row r="147" spans="3:9" s="57" customFormat="1" ht="14.25" x14ac:dyDescent="0.2">
      <c r="C147" s="24" t="s">
        <v>502</v>
      </c>
      <c r="E147" s="69">
        <v>-4425.92</v>
      </c>
      <c r="F147" s="70"/>
      <c r="G147" s="69">
        <f>I147-E147</f>
        <v>-33674.380000000005</v>
      </c>
      <c r="H147" s="70"/>
      <c r="I147" s="69">
        <v>-38100.300000000003</v>
      </c>
    </row>
    <row r="148" spans="3:9" x14ac:dyDescent="0.2">
      <c r="C148" s="24"/>
      <c r="E148" s="81">
        <f>SUM(E122:E147)</f>
        <v>3797834.6099999994</v>
      </c>
      <c r="G148" s="76">
        <f>I148-E148</f>
        <v>1005013.6900000004</v>
      </c>
      <c r="I148" s="81">
        <f>SUM(I122:I147)</f>
        <v>4802848.3</v>
      </c>
    </row>
    <row r="149" spans="3:9" x14ac:dyDescent="0.2">
      <c r="C149" s="24"/>
      <c r="G149" s="72"/>
    </row>
    <row r="150" spans="3:9" hidden="1" x14ac:dyDescent="0.2">
      <c r="C150" s="24" t="s">
        <v>503</v>
      </c>
      <c r="E150" s="61">
        <v>0</v>
      </c>
      <c r="G150" s="69">
        <f t="shared" si="1"/>
        <v>0</v>
      </c>
      <c r="I150" s="61">
        <v>0</v>
      </c>
    </row>
    <row r="151" spans="3:9" hidden="1" x14ac:dyDescent="0.2">
      <c r="C151" s="24" t="s">
        <v>504</v>
      </c>
      <c r="E151" s="61">
        <v>0</v>
      </c>
      <c r="G151" s="69">
        <f t="shared" si="1"/>
        <v>0</v>
      </c>
      <c r="I151" s="61">
        <v>0</v>
      </c>
    </row>
    <row r="152" spans="3:9" hidden="1" x14ac:dyDescent="0.2">
      <c r="C152" s="24" t="s">
        <v>57</v>
      </c>
      <c r="E152" s="61">
        <v>0</v>
      </c>
      <c r="G152" s="69">
        <f t="shared" si="1"/>
        <v>0</v>
      </c>
      <c r="I152" s="61">
        <v>0</v>
      </c>
    </row>
    <row r="153" spans="3:9" x14ac:dyDescent="0.2">
      <c r="C153" s="24" t="s">
        <v>505</v>
      </c>
      <c r="E153" s="61">
        <v>292195.88</v>
      </c>
      <c r="G153" s="69">
        <f t="shared" si="1"/>
        <v>41140.659999999974</v>
      </c>
      <c r="I153" s="61">
        <v>333336.53999999998</v>
      </c>
    </row>
    <row r="154" spans="3:9" x14ac:dyDescent="0.2">
      <c r="C154" s="24" t="s">
        <v>506</v>
      </c>
      <c r="E154" s="61">
        <v>26250.53</v>
      </c>
      <c r="G154" s="69">
        <f t="shared" si="1"/>
        <v>0</v>
      </c>
      <c r="I154" s="61">
        <v>26250.53</v>
      </c>
    </row>
    <row r="155" spans="3:9" hidden="1" x14ac:dyDescent="0.2">
      <c r="C155" s="24" t="s">
        <v>507</v>
      </c>
      <c r="E155" s="61">
        <v>0</v>
      </c>
      <c r="G155" s="69">
        <f t="shared" si="1"/>
        <v>0</v>
      </c>
      <c r="I155" s="61">
        <v>0</v>
      </c>
    </row>
    <row r="156" spans="3:9" hidden="1" x14ac:dyDescent="0.2">
      <c r="C156" s="24" t="s">
        <v>508</v>
      </c>
      <c r="E156" s="61">
        <v>0</v>
      </c>
      <c r="G156" s="69">
        <f t="shared" si="1"/>
        <v>0</v>
      </c>
      <c r="I156" s="61">
        <v>0</v>
      </c>
    </row>
    <row r="157" spans="3:9" hidden="1" x14ac:dyDescent="0.2">
      <c r="C157" s="24" t="s">
        <v>509</v>
      </c>
      <c r="E157" s="61">
        <v>0</v>
      </c>
      <c r="G157" s="69">
        <f t="shared" si="1"/>
        <v>0</v>
      </c>
      <c r="I157" s="61">
        <v>0</v>
      </c>
    </row>
    <row r="158" spans="3:9" s="57" customFormat="1" ht="14.25" hidden="1" x14ac:dyDescent="0.2">
      <c r="C158" s="24" t="s">
        <v>510</v>
      </c>
      <c r="E158" s="69">
        <v>0</v>
      </c>
      <c r="F158" s="70"/>
      <c r="G158" s="69">
        <f t="shared" si="1"/>
        <v>0</v>
      </c>
      <c r="H158" s="70"/>
      <c r="I158" s="69">
        <v>0</v>
      </c>
    </row>
    <row r="159" spans="3:9" s="57" customFormat="1" ht="14.25" hidden="1" x14ac:dyDescent="0.2">
      <c r="C159" s="24" t="s">
        <v>511</v>
      </c>
      <c r="E159" s="69">
        <v>0</v>
      </c>
      <c r="F159" s="70"/>
      <c r="G159" s="69">
        <f t="shared" si="1"/>
        <v>0</v>
      </c>
      <c r="H159" s="70"/>
      <c r="I159" s="69">
        <v>0</v>
      </c>
    </row>
    <row r="160" spans="3:9" s="57" customFormat="1" ht="14.25" hidden="1" x14ac:dyDescent="0.2">
      <c r="C160" s="24" t="s">
        <v>512</v>
      </c>
      <c r="E160" s="69">
        <v>0</v>
      </c>
      <c r="F160" s="70"/>
      <c r="G160" s="69">
        <f t="shared" si="1"/>
        <v>0</v>
      </c>
      <c r="H160" s="70"/>
      <c r="I160" s="69">
        <v>0</v>
      </c>
    </row>
    <row r="161" spans="3:9" s="57" customFormat="1" ht="14.25" hidden="1" x14ac:dyDescent="0.2">
      <c r="C161" s="24" t="s">
        <v>513</v>
      </c>
      <c r="E161" s="69">
        <v>0</v>
      </c>
      <c r="F161" s="70"/>
      <c r="G161" s="69">
        <f t="shared" si="1"/>
        <v>0</v>
      </c>
      <c r="H161" s="70"/>
      <c r="I161" s="69">
        <v>0</v>
      </c>
    </row>
    <row r="162" spans="3:9" s="57" customFormat="1" ht="14.25" hidden="1" x14ac:dyDescent="0.2">
      <c r="C162" s="24" t="s">
        <v>514</v>
      </c>
      <c r="E162" s="69">
        <v>0</v>
      </c>
      <c r="F162" s="70"/>
      <c r="G162" s="69">
        <f t="shared" si="1"/>
        <v>0</v>
      </c>
      <c r="H162" s="70"/>
      <c r="I162" s="69">
        <v>0</v>
      </c>
    </row>
    <row r="163" spans="3:9" s="57" customFormat="1" ht="14.25" hidden="1" x14ac:dyDescent="0.2">
      <c r="C163" s="24" t="s">
        <v>504</v>
      </c>
      <c r="E163" s="69">
        <v>0</v>
      </c>
      <c r="F163" s="70"/>
      <c r="G163" s="69">
        <f t="shared" si="1"/>
        <v>0</v>
      </c>
      <c r="H163" s="70"/>
      <c r="I163" s="69">
        <v>0</v>
      </c>
    </row>
    <row r="164" spans="3:9" s="57" customFormat="1" ht="14.25" x14ac:dyDescent="0.2">
      <c r="C164" s="24" t="s">
        <v>515</v>
      </c>
      <c r="E164" s="69">
        <v>-9192.7999999999993</v>
      </c>
      <c r="F164" s="70"/>
      <c r="G164" s="69">
        <f t="shared" si="1"/>
        <v>-63.540000000000873</v>
      </c>
      <c r="H164" s="70"/>
      <c r="I164" s="69">
        <v>-9256.34</v>
      </c>
    </row>
    <row r="165" spans="3:9" s="57" customFormat="1" ht="14.25" x14ac:dyDescent="0.2">
      <c r="C165" s="24" t="s">
        <v>516</v>
      </c>
      <c r="E165" s="69">
        <v>-90457.82</v>
      </c>
      <c r="F165" s="70"/>
      <c r="G165" s="69">
        <f t="shared" si="1"/>
        <v>-5916.1599999999889</v>
      </c>
      <c r="H165" s="70"/>
      <c r="I165" s="69">
        <v>-96373.98</v>
      </c>
    </row>
    <row r="166" spans="3:9" s="57" customFormat="1" ht="14.25" hidden="1" x14ac:dyDescent="0.2">
      <c r="C166" s="24" t="s">
        <v>517</v>
      </c>
      <c r="E166" s="69">
        <v>0</v>
      </c>
      <c r="F166" s="70"/>
      <c r="G166" s="69">
        <f t="shared" si="1"/>
        <v>0</v>
      </c>
      <c r="H166" s="70"/>
      <c r="I166" s="69">
        <v>0</v>
      </c>
    </row>
    <row r="167" spans="3:9" s="57" customFormat="1" ht="14.25" hidden="1" x14ac:dyDescent="0.2">
      <c r="C167" s="24" t="s">
        <v>518</v>
      </c>
      <c r="E167" s="69">
        <v>0</v>
      </c>
      <c r="F167" s="70"/>
      <c r="G167" s="69">
        <f t="shared" si="1"/>
        <v>0</v>
      </c>
      <c r="H167" s="70"/>
      <c r="I167" s="69">
        <v>0</v>
      </c>
    </row>
    <row r="168" spans="3:9" s="57" customFormat="1" ht="14.25" hidden="1" x14ac:dyDescent="0.2">
      <c r="C168" s="24" t="s">
        <v>519</v>
      </c>
      <c r="E168" s="69">
        <v>0</v>
      </c>
      <c r="F168" s="70"/>
      <c r="G168" s="69">
        <f t="shared" si="1"/>
        <v>0</v>
      </c>
      <c r="H168" s="70"/>
      <c r="I168" s="69">
        <v>0</v>
      </c>
    </row>
    <row r="169" spans="3:9" s="57" customFormat="1" ht="14.25" hidden="1" x14ac:dyDescent="0.2">
      <c r="C169" s="24" t="s">
        <v>519</v>
      </c>
      <c r="E169" s="72">
        <v>0</v>
      </c>
      <c r="F169" s="70"/>
      <c r="G169" s="69">
        <f>I169-E169</f>
        <v>0</v>
      </c>
      <c r="H169" s="70"/>
      <c r="I169" s="69">
        <v>0</v>
      </c>
    </row>
    <row r="170" spans="3:9" s="57" customFormat="1" ht="14.25" x14ac:dyDescent="0.2">
      <c r="C170" s="24"/>
      <c r="E170" s="81">
        <f>SUM(E150:E169)</f>
        <v>218795.79000000004</v>
      </c>
      <c r="F170" s="61"/>
      <c r="G170" s="76">
        <f>I170-E170</f>
        <v>35160.959999999905</v>
      </c>
      <c r="H170" s="61"/>
      <c r="I170" s="81">
        <f>SUM(I150:I169)</f>
        <v>253956.74999999994</v>
      </c>
    </row>
    <row r="171" spans="3:9" s="57" customFormat="1" ht="14.25" x14ac:dyDescent="0.2">
      <c r="C171" s="24"/>
      <c r="E171" s="72"/>
      <c r="F171" s="70"/>
      <c r="G171" s="69"/>
      <c r="H171" s="70"/>
      <c r="I171" s="69"/>
    </row>
    <row r="172" spans="3:9" s="75" customFormat="1" x14ac:dyDescent="0.2">
      <c r="C172" s="67" t="s">
        <v>520</v>
      </c>
      <c r="E172" s="82">
        <f>E148+E170</f>
        <v>4016630.3999999994</v>
      </c>
      <c r="F172" s="83"/>
      <c r="G172" s="78">
        <f>I172-E172</f>
        <v>1040174.6500000004</v>
      </c>
      <c r="H172" s="83"/>
      <c r="I172" s="82">
        <f>I148+I170</f>
        <v>5056805.05</v>
      </c>
    </row>
    <row r="173" spans="3:9" s="57" customFormat="1" ht="14.25" x14ac:dyDescent="0.2">
      <c r="C173" s="73"/>
      <c r="E173" s="69"/>
      <c r="F173" s="70"/>
      <c r="G173" s="69"/>
      <c r="H173" s="70"/>
      <c r="I173" s="69"/>
    </row>
    <row r="174" spans="3:9" x14ac:dyDescent="0.2">
      <c r="C174" s="80" t="s">
        <v>521</v>
      </c>
      <c r="E174" s="51"/>
      <c r="F174" s="72"/>
      <c r="G174" s="51"/>
      <c r="H174" s="72"/>
      <c r="I174" s="51"/>
    </row>
    <row r="175" spans="3:9" hidden="1" x14ac:dyDescent="0.2">
      <c r="C175" s="24" t="s">
        <v>522</v>
      </c>
      <c r="E175" s="69">
        <v>0</v>
      </c>
      <c r="F175" s="72"/>
      <c r="G175" s="69">
        <f>I175-E175</f>
        <v>0</v>
      </c>
      <c r="H175" s="72"/>
      <c r="I175" s="69">
        <v>0</v>
      </c>
    </row>
    <row r="176" spans="3:9" x14ac:dyDescent="0.2">
      <c r="C176" s="24" t="s">
        <v>523</v>
      </c>
      <c r="E176" s="69">
        <v>3358685.41</v>
      </c>
      <c r="F176" s="72"/>
      <c r="G176" s="69">
        <f t="shared" ref="G176:G210" si="2">I176-E176</f>
        <v>345013.88999999966</v>
      </c>
      <c r="H176" s="72"/>
      <c r="I176" s="69">
        <v>3703699.3</v>
      </c>
    </row>
    <row r="177" spans="3:9" hidden="1" x14ac:dyDescent="0.2">
      <c r="C177" s="24" t="s">
        <v>524</v>
      </c>
      <c r="E177" s="69">
        <v>0</v>
      </c>
      <c r="F177" s="72"/>
      <c r="G177" s="69">
        <f t="shared" si="2"/>
        <v>0</v>
      </c>
      <c r="H177" s="72"/>
      <c r="I177" s="69">
        <v>0</v>
      </c>
    </row>
    <row r="178" spans="3:9" hidden="1" x14ac:dyDescent="0.2">
      <c r="C178" s="24" t="s">
        <v>525</v>
      </c>
      <c r="E178" s="69">
        <v>0</v>
      </c>
      <c r="F178" s="72"/>
      <c r="G178" s="69">
        <f t="shared" si="2"/>
        <v>0</v>
      </c>
      <c r="H178" s="72"/>
      <c r="I178" s="69">
        <v>0</v>
      </c>
    </row>
    <row r="179" spans="3:9" hidden="1" x14ac:dyDescent="0.2">
      <c r="C179" s="24" t="s">
        <v>526</v>
      </c>
      <c r="E179" s="69">
        <v>0</v>
      </c>
      <c r="F179" s="72"/>
      <c r="G179" s="69">
        <f t="shared" si="2"/>
        <v>0</v>
      </c>
      <c r="H179" s="72"/>
      <c r="I179" s="69">
        <v>0</v>
      </c>
    </row>
    <row r="180" spans="3:9" hidden="1" x14ac:dyDescent="0.2">
      <c r="C180" s="24" t="s">
        <v>527</v>
      </c>
      <c r="E180" s="69">
        <v>0</v>
      </c>
      <c r="F180" s="72"/>
      <c r="G180" s="69">
        <f t="shared" si="2"/>
        <v>0</v>
      </c>
      <c r="H180" s="72"/>
      <c r="I180" s="69">
        <v>0</v>
      </c>
    </row>
    <row r="181" spans="3:9" hidden="1" x14ac:dyDescent="0.2">
      <c r="C181" s="24" t="s">
        <v>528</v>
      </c>
      <c r="E181" s="69">
        <v>0</v>
      </c>
      <c r="F181" s="72"/>
      <c r="G181" s="69">
        <f t="shared" si="2"/>
        <v>0</v>
      </c>
      <c r="H181" s="72"/>
      <c r="I181" s="69">
        <v>0</v>
      </c>
    </row>
    <row r="182" spans="3:9" hidden="1" x14ac:dyDescent="0.2">
      <c r="C182" s="24" t="s">
        <v>528</v>
      </c>
      <c r="E182" s="69">
        <v>0</v>
      </c>
      <c r="F182" s="72"/>
      <c r="G182" s="69">
        <f t="shared" si="2"/>
        <v>0</v>
      </c>
      <c r="H182" s="72"/>
      <c r="I182" s="69">
        <v>0</v>
      </c>
    </row>
    <row r="183" spans="3:9" hidden="1" x14ac:dyDescent="0.2">
      <c r="C183" s="24" t="s">
        <v>529</v>
      </c>
      <c r="E183" s="69">
        <v>0</v>
      </c>
      <c r="F183" s="72"/>
      <c r="G183" s="69">
        <f t="shared" si="2"/>
        <v>0</v>
      </c>
      <c r="H183" s="72"/>
      <c r="I183" s="69">
        <v>0</v>
      </c>
    </row>
    <row r="184" spans="3:9" hidden="1" x14ac:dyDescent="0.2">
      <c r="C184" s="24" t="s">
        <v>530</v>
      </c>
      <c r="E184" s="69">
        <v>0</v>
      </c>
      <c r="F184" s="72"/>
      <c r="G184" s="69">
        <f t="shared" si="2"/>
        <v>0</v>
      </c>
      <c r="H184" s="72"/>
      <c r="I184" s="69">
        <v>0</v>
      </c>
    </row>
    <row r="185" spans="3:9" s="57" customFormat="1" ht="14.25" x14ac:dyDescent="0.2">
      <c r="C185" s="24" t="s">
        <v>531</v>
      </c>
      <c r="E185" s="69">
        <v>-595182.16</v>
      </c>
      <c r="F185" s="70"/>
      <c r="G185" s="69">
        <f t="shared" si="2"/>
        <v>-68794.819999999949</v>
      </c>
      <c r="H185" s="70"/>
      <c r="I185" s="69">
        <v>-663976.98</v>
      </c>
    </row>
    <row r="186" spans="3:9" s="57" customFormat="1" ht="14.25" hidden="1" x14ac:dyDescent="0.2">
      <c r="C186" s="24" t="s">
        <v>532</v>
      </c>
      <c r="E186" s="69">
        <v>0</v>
      </c>
      <c r="F186" s="70"/>
      <c r="G186" s="69">
        <f t="shared" si="2"/>
        <v>0</v>
      </c>
      <c r="H186" s="70"/>
      <c r="I186" s="69">
        <v>0</v>
      </c>
    </row>
    <row r="187" spans="3:9" ht="14.25" hidden="1" x14ac:dyDescent="0.2">
      <c r="C187" s="24" t="s">
        <v>533</v>
      </c>
      <c r="D187" s="57"/>
      <c r="E187" s="69">
        <v>0</v>
      </c>
      <c r="F187" s="72"/>
      <c r="G187" s="69">
        <f t="shared" si="2"/>
        <v>0</v>
      </c>
      <c r="H187" s="72"/>
      <c r="I187" s="69">
        <v>0</v>
      </c>
    </row>
    <row r="188" spans="3:9" hidden="1" x14ac:dyDescent="0.2">
      <c r="C188" s="24" t="s">
        <v>534</v>
      </c>
      <c r="E188" s="69">
        <v>0</v>
      </c>
      <c r="F188" s="72"/>
      <c r="G188" s="69">
        <f t="shared" si="2"/>
        <v>0</v>
      </c>
      <c r="H188" s="72"/>
      <c r="I188" s="69">
        <v>0</v>
      </c>
    </row>
    <row r="189" spans="3:9" hidden="1" x14ac:dyDescent="0.2">
      <c r="C189" s="24" t="s">
        <v>535</v>
      </c>
      <c r="E189" s="69">
        <v>0</v>
      </c>
      <c r="F189" s="72"/>
      <c r="G189" s="69">
        <f t="shared" si="2"/>
        <v>0</v>
      </c>
      <c r="H189" s="72"/>
      <c r="I189" s="69">
        <v>0</v>
      </c>
    </row>
    <row r="190" spans="3:9" s="57" customFormat="1" ht="14.25" hidden="1" x14ac:dyDescent="0.2">
      <c r="C190" s="24" t="s">
        <v>536</v>
      </c>
      <c r="E190" s="69">
        <v>0</v>
      </c>
      <c r="F190" s="70"/>
      <c r="G190" s="69">
        <f t="shared" si="2"/>
        <v>0</v>
      </c>
      <c r="H190" s="70"/>
      <c r="I190" s="69">
        <v>0</v>
      </c>
    </row>
    <row r="191" spans="3:9" s="57" customFormat="1" ht="14.25" hidden="1" x14ac:dyDescent="0.2">
      <c r="C191" s="24" t="s">
        <v>537</v>
      </c>
      <c r="E191" s="69">
        <v>0</v>
      </c>
      <c r="F191" s="70"/>
      <c r="G191" s="69">
        <f t="shared" si="2"/>
        <v>0</v>
      </c>
      <c r="H191" s="70"/>
      <c r="I191" s="69">
        <v>0</v>
      </c>
    </row>
    <row r="192" spans="3:9" s="57" customFormat="1" ht="14.25" hidden="1" x14ac:dyDescent="0.2">
      <c r="C192" s="24" t="s">
        <v>538</v>
      </c>
      <c r="E192" s="69">
        <v>0</v>
      </c>
      <c r="F192" s="70"/>
      <c r="G192" s="69">
        <f t="shared" si="2"/>
        <v>0</v>
      </c>
      <c r="H192" s="70"/>
      <c r="I192" s="69">
        <v>0</v>
      </c>
    </row>
    <row r="193" spans="3:9" s="57" customFormat="1" ht="14.25" hidden="1" x14ac:dyDescent="0.2">
      <c r="C193" s="24" t="s">
        <v>539</v>
      </c>
      <c r="E193" s="69">
        <v>0</v>
      </c>
      <c r="F193" s="70"/>
      <c r="G193" s="69">
        <f t="shared" si="2"/>
        <v>0</v>
      </c>
      <c r="H193" s="70"/>
      <c r="I193" s="69">
        <v>0</v>
      </c>
    </row>
    <row r="194" spans="3:9" s="57" customFormat="1" ht="14.25" hidden="1" x14ac:dyDescent="0.2">
      <c r="C194" s="24" t="s">
        <v>540</v>
      </c>
      <c r="E194" s="69">
        <v>0</v>
      </c>
      <c r="F194" s="70"/>
      <c r="G194" s="69">
        <f t="shared" si="2"/>
        <v>0</v>
      </c>
      <c r="H194" s="70"/>
      <c r="I194" s="69">
        <v>0</v>
      </c>
    </row>
    <row r="195" spans="3:9" s="57" customFormat="1" ht="14.25" hidden="1" x14ac:dyDescent="0.2">
      <c r="C195" s="24" t="s">
        <v>541</v>
      </c>
      <c r="E195" s="69">
        <v>0</v>
      </c>
      <c r="F195" s="70"/>
      <c r="G195" s="69">
        <f t="shared" si="2"/>
        <v>0</v>
      </c>
      <c r="H195" s="70"/>
      <c r="I195" s="69">
        <v>0</v>
      </c>
    </row>
    <row r="196" spans="3:9" s="57" customFormat="1" ht="14.25" hidden="1" x14ac:dyDescent="0.2">
      <c r="C196" s="24" t="s">
        <v>542</v>
      </c>
      <c r="E196" s="69">
        <v>0</v>
      </c>
      <c r="F196" s="70"/>
      <c r="G196" s="69">
        <f t="shared" si="2"/>
        <v>0</v>
      </c>
      <c r="H196" s="70"/>
      <c r="I196" s="69">
        <v>0</v>
      </c>
    </row>
    <row r="197" spans="3:9" s="57" customFormat="1" ht="14.25" hidden="1" x14ac:dyDescent="0.2">
      <c r="C197" s="24" t="s">
        <v>543</v>
      </c>
      <c r="E197" s="69">
        <v>0</v>
      </c>
      <c r="F197" s="70"/>
      <c r="G197" s="69">
        <f t="shared" si="2"/>
        <v>0</v>
      </c>
      <c r="H197" s="70"/>
      <c r="I197" s="69">
        <v>0</v>
      </c>
    </row>
    <row r="198" spans="3:9" s="57" customFormat="1" ht="14.25" hidden="1" x14ac:dyDescent="0.2">
      <c r="C198" s="24" t="s">
        <v>544</v>
      </c>
      <c r="E198" s="69">
        <v>0</v>
      </c>
      <c r="F198" s="70"/>
      <c r="G198" s="69">
        <f t="shared" si="2"/>
        <v>0</v>
      </c>
      <c r="H198" s="70"/>
      <c r="I198" s="69">
        <v>0</v>
      </c>
    </row>
    <row r="199" spans="3:9" s="57" customFormat="1" ht="14.25" hidden="1" x14ac:dyDescent="0.2">
      <c r="C199" s="24" t="s">
        <v>545</v>
      </c>
      <c r="E199" s="69">
        <v>0</v>
      </c>
      <c r="F199" s="70"/>
      <c r="G199" s="69">
        <f t="shared" si="2"/>
        <v>0</v>
      </c>
      <c r="H199" s="70"/>
      <c r="I199" s="69">
        <v>0</v>
      </c>
    </row>
    <row r="200" spans="3:9" s="57" customFormat="1" ht="14.25" hidden="1" x14ac:dyDescent="0.2">
      <c r="C200" s="24" t="s">
        <v>546</v>
      </c>
      <c r="E200" s="69">
        <v>0</v>
      </c>
      <c r="F200" s="70"/>
      <c r="G200" s="69">
        <f t="shared" si="2"/>
        <v>0</v>
      </c>
      <c r="H200" s="70"/>
      <c r="I200" s="69">
        <v>0</v>
      </c>
    </row>
    <row r="201" spans="3:9" s="57" customFormat="1" ht="14.25" hidden="1" x14ac:dyDescent="0.2">
      <c r="C201" s="24" t="s">
        <v>547</v>
      </c>
      <c r="E201" s="69">
        <v>0</v>
      </c>
      <c r="F201" s="70"/>
      <c r="G201" s="69">
        <f t="shared" si="2"/>
        <v>0</v>
      </c>
      <c r="H201" s="70"/>
      <c r="I201" s="69">
        <v>0</v>
      </c>
    </row>
    <row r="202" spans="3:9" s="57" customFormat="1" ht="14.25" hidden="1" x14ac:dyDescent="0.2">
      <c r="C202" s="24" t="s">
        <v>548</v>
      </c>
      <c r="E202" s="69">
        <v>0</v>
      </c>
      <c r="F202" s="70"/>
      <c r="G202" s="69">
        <f t="shared" si="2"/>
        <v>0</v>
      </c>
      <c r="H202" s="70"/>
      <c r="I202" s="69">
        <v>0</v>
      </c>
    </row>
    <row r="203" spans="3:9" hidden="1" x14ac:dyDescent="0.2">
      <c r="C203" s="24" t="s">
        <v>549</v>
      </c>
      <c r="E203" s="61">
        <v>0</v>
      </c>
      <c r="G203" s="69">
        <f t="shared" si="2"/>
        <v>0</v>
      </c>
      <c r="I203" s="61">
        <v>0</v>
      </c>
    </row>
    <row r="204" spans="3:9" hidden="1" x14ac:dyDescent="0.2">
      <c r="C204" s="24" t="s">
        <v>550</v>
      </c>
      <c r="E204" s="61">
        <v>0</v>
      </c>
      <c r="G204" s="69">
        <f t="shared" si="2"/>
        <v>0</v>
      </c>
      <c r="I204" s="61">
        <v>0</v>
      </c>
    </row>
    <row r="205" spans="3:9" hidden="1" x14ac:dyDescent="0.2">
      <c r="C205" s="24" t="s">
        <v>551</v>
      </c>
      <c r="E205" s="61">
        <v>0</v>
      </c>
      <c r="G205" s="69">
        <f t="shared" si="2"/>
        <v>0</v>
      </c>
      <c r="I205" s="61">
        <v>0</v>
      </c>
    </row>
    <row r="206" spans="3:9" hidden="1" x14ac:dyDescent="0.2">
      <c r="C206" s="24" t="s">
        <v>538</v>
      </c>
      <c r="E206" s="61">
        <v>0</v>
      </c>
      <c r="G206" s="69">
        <f t="shared" si="2"/>
        <v>0</v>
      </c>
      <c r="I206" s="61">
        <v>0</v>
      </c>
    </row>
    <row r="207" spans="3:9" s="57" customFormat="1" ht="14.25" hidden="1" x14ac:dyDescent="0.2">
      <c r="C207" s="24" t="s">
        <v>552</v>
      </c>
      <c r="E207" s="69">
        <v>0</v>
      </c>
      <c r="F207" s="70"/>
      <c r="G207" s="69">
        <f t="shared" si="2"/>
        <v>0</v>
      </c>
      <c r="H207" s="70"/>
      <c r="I207" s="69">
        <v>0</v>
      </c>
    </row>
    <row r="208" spans="3:9" s="57" customFormat="1" ht="14.25" hidden="1" x14ac:dyDescent="0.2">
      <c r="C208" s="24" t="s">
        <v>553</v>
      </c>
      <c r="E208" s="69">
        <v>0</v>
      </c>
      <c r="F208" s="70"/>
      <c r="G208" s="69">
        <f t="shared" si="2"/>
        <v>0</v>
      </c>
      <c r="H208" s="70"/>
      <c r="I208" s="69">
        <v>0</v>
      </c>
    </row>
    <row r="209" spans="3:9" s="57" customFormat="1" ht="14.25" hidden="1" x14ac:dyDescent="0.2">
      <c r="C209" s="24" t="s">
        <v>554</v>
      </c>
      <c r="E209" s="69">
        <v>0</v>
      </c>
      <c r="F209" s="70"/>
      <c r="G209" s="69">
        <f t="shared" si="2"/>
        <v>0</v>
      </c>
      <c r="H209" s="70"/>
      <c r="I209" s="69">
        <v>0</v>
      </c>
    </row>
    <row r="210" spans="3:9" s="57" customFormat="1" ht="14.25" hidden="1" x14ac:dyDescent="0.2">
      <c r="C210" s="24" t="s">
        <v>555</v>
      </c>
      <c r="E210" s="69">
        <v>0</v>
      </c>
      <c r="F210" s="70"/>
      <c r="G210" s="69">
        <f t="shared" si="2"/>
        <v>0</v>
      </c>
      <c r="H210" s="70"/>
      <c r="I210" s="69">
        <v>0</v>
      </c>
    </row>
    <row r="211" spans="3:9" s="57" customFormat="1" ht="14.25" x14ac:dyDescent="0.2">
      <c r="C211" s="71"/>
      <c r="E211" s="84">
        <f>SUM(E175:E210)</f>
        <v>2763503.25</v>
      </c>
      <c r="F211" s="63"/>
      <c r="G211" s="84">
        <f>SUM(G175:G210)</f>
        <v>276219.06999999972</v>
      </c>
      <c r="H211" s="63"/>
      <c r="I211" s="84">
        <f>SUM(I175:I210)</f>
        <v>3039722.32</v>
      </c>
    </row>
    <row r="212" spans="3:9" s="57" customFormat="1" ht="14.25" x14ac:dyDescent="0.2">
      <c r="C212" s="80" t="s">
        <v>556</v>
      </c>
      <c r="E212" s="72"/>
      <c r="F212" s="70"/>
      <c r="G212" s="72"/>
      <c r="H212" s="70"/>
      <c r="I212" s="72"/>
    </row>
    <row r="213" spans="3:9" s="57" customFormat="1" ht="14.25" hidden="1" x14ac:dyDescent="0.2">
      <c r="C213" s="24" t="s">
        <v>557</v>
      </c>
      <c r="E213" s="69">
        <v>0</v>
      </c>
      <c r="F213" s="70"/>
      <c r="G213" s="69">
        <f t="shared" ref="G213:G276" si="3">I213-E213</f>
        <v>0</v>
      </c>
      <c r="H213" s="70"/>
      <c r="I213" s="69">
        <v>0</v>
      </c>
    </row>
    <row r="214" spans="3:9" s="57" customFormat="1" ht="14.25" hidden="1" x14ac:dyDescent="0.2">
      <c r="C214" s="24" t="s">
        <v>558</v>
      </c>
      <c r="E214" s="69">
        <v>0</v>
      </c>
      <c r="F214" s="70"/>
      <c r="G214" s="69">
        <f t="shared" si="3"/>
        <v>0</v>
      </c>
      <c r="H214" s="70"/>
      <c r="I214" s="69">
        <v>0</v>
      </c>
    </row>
    <row r="215" spans="3:9" s="57" customFormat="1" ht="14.25" x14ac:dyDescent="0.2">
      <c r="C215" s="24" t="s">
        <v>559</v>
      </c>
      <c r="E215" s="69">
        <v>4312.07</v>
      </c>
      <c r="F215" s="70"/>
      <c r="G215" s="69">
        <f t="shared" si="3"/>
        <v>483.78000000000065</v>
      </c>
      <c r="H215" s="70"/>
      <c r="I215" s="69">
        <v>4795.8500000000004</v>
      </c>
    </row>
    <row r="216" spans="3:9" s="57" customFormat="1" ht="14.25" hidden="1" x14ac:dyDescent="0.2">
      <c r="C216" s="24" t="s">
        <v>560</v>
      </c>
      <c r="E216" s="69">
        <v>0</v>
      </c>
      <c r="F216" s="70"/>
      <c r="G216" s="69">
        <f>I216-E216</f>
        <v>0</v>
      </c>
      <c r="H216" s="70"/>
      <c r="I216" s="69">
        <v>0</v>
      </c>
    </row>
    <row r="217" spans="3:9" s="57" customFormat="1" ht="14.25" hidden="1" x14ac:dyDescent="0.2">
      <c r="C217" s="24" t="s">
        <v>561</v>
      </c>
      <c r="E217" s="69">
        <v>0</v>
      </c>
      <c r="F217" s="70"/>
      <c r="G217" s="69">
        <f t="shared" si="3"/>
        <v>0</v>
      </c>
      <c r="H217" s="70"/>
      <c r="I217" s="69">
        <v>0</v>
      </c>
    </row>
    <row r="218" spans="3:9" s="57" customFormat="1" ht="14.25" hidden="1" x14ac:dyDescent="0.2">
      <c r="C218" s="24" t="s">
        <v>562</v>
      </c>
      <c r="E218" s="69">
        <v>0</v>
      </c>
      <c r="F218" s="70"/>
      <c r="G218" s="69">
        <f t="shared" si="3"/>
        <v>0</v>
      </c>
      <c r="H218" s="70"/>
      <c r="I218" s="69">
        <v>0</v>
      </c>
    </row>
    <row r="219" spans="3:9" s="57" customFormat="1" ht="14.25" hidden="1" x14ac:dyDescent="0.2">
      <c r="C219" s="24" t="s">
        <v>563</v>
      </c>
      <c r="E219" s="72">
        <v>0</v>
      </c>
      <c r="F219" s="70"/>
      <c r="G219" s="72">
        <f t="shared" si="3"/>
        <v>0</v>
      </c>
      <c r="H219" s="70"/>
      <c r="I219" s="69">
        <v>0</v>
      </c>
    </row>
    <row r="220" spans="3:9" s="57" customFormat="1" ht="14.25" hidden="1" x14ac:dyDescent="0.2">
      <c r="C220" s="24" t="s">
        <v>564</v>
      </c>
      <c r="E220" s="69">
        <v>0</v>
      </c>
      <c r="F220" s="70"/>
      <c r="G220" s="69">
        <f t="shared" si="3"/>
        <v>0</v>
      </c>
      <c r="H220" s="70"/>
      <c r="I220" s="69">
        <v>0</v>
      </c>
    </row>
    <row r="221" spans="3:9" ht="14.25" x14ac:dyDescent="0.2">
      <c r="C221" s="24" t="s">
        <v>256</v>
      </c>
      <c r="D221" s="57"/>
      <c r="E221" s="69">
        <v>-101444.65</v>
      </c>
      <c r="F221" s="70"/>
      <c r="G221" s="72">
        <f>I221-E221</f>
        <v>0</v>
      </c>
      <c r="I221" s="61">
        <v>-101444.65</v>
      </c>
    </row>
    <row r="222" spans="3:9" s="57" customFormat="1" ht="14.25" hidden="1" x14ac:dyDescent="0.2">
      <c r="C222" s="24" t="s">
        <v>565</v>
      </c>
      <c r="E222" s="69">
        <v>0</v>
      </c>
      <c r="F222" s="70"/>
      <c r="G222" s="69">
        <f t="shared" si="3"/>
        <v>0</v>
      </c>
      <c r="H222" s="70"/>
      <c r="I222" s="69">
        <v>0</v>
      </c>
    </row>
    <row r="223" spans="3:9" s="57" customFormat="1" ht="14.25" hidden="1" x14ac:dyDescent="0.2">
      <c r="C223" s="24" t="s">
        <v>566</v>
      </c>
      <c r="E223" s="69">
        <v>0</v>
      </c>
      <c r="F223" s="70"/>
      <c r="G223" s="69">
        <f t="shared" si="3"/>
        <v>0</v>
      </c>
      <c r="H223" s="70"/>
      <c r="I223" s="69">
        <v>0</v>
      </c>
    </row>
    <row r="224" spans="3:9" s="57" customFormat="1" ht="14.25" x14ac:dyDescent="0.2">
      <c r="C224" s="24" t="s">
        <v>567</v>
      </c>
      <c r="E224" s="69">
        <v>-3494.86</v>
      </c>
      <c r="F224" s="70"/>
      <c r="G224" s="69">
        <f t="shared" si="3"/>
        <v>0</v>
      </c>
      <c r="H224" s="70"/>
      <c r="I224" s="69">
        <v>-3494.86</v>
      </c>
    </row>
    <row r="225" spans="3:9" s="57" customFormat="1" ht="14.25" hidden="1" x14ac:dyDescent="0.2">
      <c r="C225" s="24" t="s">
        <v>568</v>
      </c>
      <c r="E225" s="69">
        <v>0</v>
      </c>
      <c r="F225" s="70"/>
      <c r="G225" s="69">
        <f t="shared" si="3"/>
        <v>0</v>
      </c>
      <c r="H225" s="70"/>
      <c r="I225" s="69">
        <v>0</v>
      </c>
    </row>
    <row r="226" spans="3:9" s="57" customFormat="1" ht="14.25" hidden="1" x14ac:dyDescent="0.2">
      <c r="C226" s="24" t="s">
        <v>569</v>
      </c>
      <c r="E226" s="69">
        <v>0</v>
      </c>
      <c r="F226" s="70"/>
      <c r="G226" s="69">
        <f t="shared" si="3"/>
        <v>0</v>
      </c>
      <c r="H226" s="70"/>
      <c r="I226" s="69">
        <v>0</v>
      </c>
    </row>
    <row r="227" spans="3:9" s="57" customFormat="1" ht="14.25" hidden="1" x14ac:dyDescent="0.2">
      <c r="C227" s="24" t="s">
        <v>570</v>
      </c>
      <c r="E227" s="69">
        <v>0</v>
      </c>
      <c r="F227" s="70"/>
      <c r="G227" s="69">
        <f t="shared" si="3"/>
        <v>0</v>
      </c>
      <c r="H227" s="70"/>
      <c r="I227" s="69">
        <v>0</v>
      </c>
    </row>
    <row r="228" spans="3:9" s="57" customFormat="1" ht="14.25" hidden="1" x14ac:dyDescent="0.2">
      <c r="C228" s="24" t="s">
        <v>571</v>
      </c>
      <c r="E228" s="69">
        <v>0</v>
      </c>
      <c r="F228" s="70"/>
      <c r="G228" s="69">
        <f t="shared" si="3"/>
        <v>0</v>
      </c>
      <c r="H228" s="70"/>
      <c r="I228" s="69">
        <v>0</v>
      </c>
    </row>
    <row r="229" spans="3:9" s="57" customFormat="1" ht="14.25" hidden="1" x14ac:dyDescent="0.2">
      <c r="C229" s="24" t="s">
        <v>572</v>
      </c>
      <c r="E229" s="69">
        <v>0</v>
      </c>
      <c r="F229" s="70"/>
      <c r="G229" s="69">
        <f t="shared" si="3"/>
        <v>0</v>
      </c>
      <c r="H229" s="70"/>
      <c r="I229" s="69">
        <v>0</v>
      </c>
    </row>
    <row r="230" spans="3:9" s="57" customFormat="1" ht="14.25" hidden="1" x14ac:dyDescent="0.2">
      <c r="C230" s="24" t="s">
        <v>573</v>
      </c>
      <c r="E230" s="69">
        <v>0</v>
      </c>
      <c r="F230" s="70"/>
      <c r="G230" s="69">
        <f t="shared" si="3"/>
        <v>0</v>
      </c>
      <c r="H230" s="70"/>
      <c r="I230" s="69">
        <v>0</v>
      </c>
    </row>
    <row r="231" spans="3:9" s="57" customFormat="1" ht="14.25" hidden="1" x14ac:dyDescent="0.2">
      <c r="C231" s="24" t="s">
        <v>574</v>
      </c>
      <c r="E231" s="69">
        <v>0</v>
      </c>
      <c r="F231" s="70"/>
      <c r="G231" s="69">
        <f t="shared" si="3"/>
        <v>0</v>
      </c>
      <c r="H231" s="70"/>
      <c r="I231" s="69">
        <v>0</v>
      </c>
    </row>
    <row r="232" spans="3:9" s="57" customFormat="1" ht="14.25" hidden="1" x14ac:dyDescent="0.2">
      <c r="C232" s="24" t="s">
        <v>575</v>
      </c>
      <c r="E232" s="69">
        <v>0</v>
      </c>
      <c r="F232" s="70"/>
      <c r="G232" s="69">
        <f t="shared" si="3"/>
        <v>0</v>
      </c>
      <c r="H232" s="70"/>
      <c r="I232" s="69">
        <v>0</v>
      </c>
    </row>
    <row r="233" spans="3:9" s="57" customFormat="1" ht="14.25" hidden="1" x14ac:dyDescent="0.2">
      <c r="C233" s="24" t="s">
        <v>576</v>
      </c>
      <c r="E233" s="69">
        <v>0</v>
      </c>
      <c r="F233" s="70"/>
      <c r="G233" s="69">
        <f t="shared" si="3"/>
        <v>0</v>
      </c>
      <c r="H233" s="70"/>
      <c r="I233" s="69">
        <v>0</v>
      </c>
    </row>
    <row r="234" spans="3:9" s="57" customFormat="1" ht="14.25" hidden="1" x14ac:dyDescent="0.2">
      <c r="C234" s="24" t="s">
        <v>577</v>
      </c>
      <c r="E234" s="69">
        <v>0</v>
      </c>
      <c r="F234" s="70"/>
      <c r="G234" s="69">
        <f t="shared" si="3"/>
        <v>0</v>
      </c>
      <c r="H234" s="70"/>
      <c r="I234" s="69">
        <v>0</v>
      </c>
    </row>
    <row r="235" spans="3:9" s="57" customFormat="1" ht="14.25" hidden="1" x14ac:dyDescent="0.2">
      <c r="C235" s="24" t="s">
        <v>578</v>
      </c>
      <c r="E235" s="69">
        <v>0</v>
      </c>
      <c r="F235" s="70"/>
      <c r="G235" s="69">
        <f t="shared" si="3"/>
        <v>0</v>
      </c>
      <c r="H235" s="70"/>
      <c r="I235" s="69">
        <v>0</v>
      </c>
    </row>
    <row r="236" spans="3:9" s="57" customFormat="1" ht="14.25" x14ac:dyDescent="0.2">
      <c r="C236" s="24" t="s">
        <v>579</v>
      </c>
      <c r="E236" s="69">
        <v>-4047.5</v>
      </c>
      <c r="F236" s="70"/>
      <c r="G236" s="69">
        <f t="shared" si="3"/>
        <v>-545</v>
      </c>
      <c r="H236" s="70"/>
      <c r="I236" s="69">
        <v>-4592.5</v>
      </c>
    </row>
    <row r="237" spans="3:9" s="57" customFormat="1" ht="14.25" hidden="1" x14ac:dyDescent="0.2">
      <c r="C237" s="24" t="s">
        <v>580</v>
      </c>
      <c r="E237" s="69">
        <v>0</v>
      </c>
      <c r="F237" s="70"/>
      <c r="G237" s="69">
        <f t="shared" si="3"/>
        <v>0</v>
      </c>
      <c r="H237" s="70"/>
      <c r="I237" s="69">
        <v>0</v>
      </c>
    </row>
    <row r="238" spans="3:9" s="57" customFormat="1" ht="14.25" hidden="1" x14ac:dyDescent="0.2">
      <c r="C238" s="24" t="s">
        <v>581</v>
      </c>
      <c r="E238" s="69">
        <v>0</v>
      </c>
      <c r="F238" s="70"/>
      <c r="G238" s="69">
        <f t="shared" si="3"/>
        <v>0</v>
      </c>
      <c r="H238" s="70"/>
      <c r="I238" s="69">
        <v>0</v>
      </c>
    </row>
    <row r="239" spans="3:9" s="57" customFormat="1" ht="14.25" x14ac:dyDescent="0.2">
      <c r="C239" s="24" t="s">
        <v>582</v>
      </c>
      <c r="E239" s="69">
        <v>-7053.36</v>
      </c>
      <c r="F239" s="70"/>
      <c r="G239" s="69">
        <f t="shared" si="3"/>
        <v>-945.38000000000011</v>
      </c>
      <c r="H239" s="70"/>
      <c r="I239" s="69">
        <v>-7998.74</v>
      </c>
    </row>
    <row r="240" spans="3:9" s="57" customFormat="1" ht="14.25" x14ac:dyDescent="0.2">
      <c r="C240" s="24" t="s">
        <v>583</v>
      </c>
      <c r="E240" s="69">
        <v>-2702.88</v>
      </c>
      <c r="F240" s="70"/>
      <c r="G240" s="69">
        <f t="shared" si="3"/>
        <v>-319.15000000000009</v>
      </c>
      <c r="H240" s="70"/>
      <c r="I240" s="69">
        <v>-3022.03</v>
      </c>
    </row>
    <row r="241" spans="3:9" s="57" customFormat="1" ht="14.25" x14ac:dyDescent="0.2">
      <c r="C241" s="24" t="s">
        <v>584</v>
      </c>
      <c r="E241" s="69">
        <v>-286.49</v>
      </c>
      <c r="F241" s="70"/>
      <c r="G241" s="69">
        <f t="shared" si="3"/>
        <v>-119.63999999999999</v>
      </c>
      <c r="H241" s="70"/>
      <c r="I241" s="69">
        <v>-406.13</v>
      </c>
    </row>
    <row r="242" spans="3:9" s="57" customFormat="1" ht="14.25" hidden="1" x14ac:dyDescent="0.2">
      <c r="C242" s="24" t="s">
        <v>585</v>
      </c>
      <c r="E242" s="69">
        <v>0</v>
      </c>
      <c r="F242" s="70"/>
      <c r="G242" s="69">
        <f t="shared" si="3"/>
        <v>0</v>
      </c>
      <c r="H242" s="70"/>
      <c r="I242" s="69">
        <v>0</v>
      </c>
    </row>
    <row r="243" spans="3:9" s="57" customFormat="1" ht="14.25" x14ac:dyDescent="0.2">
      <c r="C243" s="24" t="s">
        <v>586</v>
      </c>
      <c r="E243" s="69">
        <v>-2.2799999999999998</v>
      </c>
      <c r="F243" s="70"/>
      <c r="G243" s="69">
        <f t="shared" si="3"/>
        <v>-465.5</v>
      </c>
      <c r="H243" s="70"/>
      <c r="I243" s="69">
        <v>-467.78</v>
      </c>
    </row>
    <row r="244" spans="3:9" s="57" customFormat="1" ht="14.25" hidden="1" x14ac:dyDescent="0.2">
      <c r="C244" s="24" t="s">
        <v>587</v>
      </c>
      <c r="E244" s="69">
        <v>0</v>
      </c>
      <c r="F244" s="70"/>
      <c r="G244" s="69">
        <f t="shared" si="3"/>
        <v>0</v>
      </c>
      <c r="H244" s="70"/>
      <c r="I244" s="69">
        <v>0</v>
      </c>
    </row>
    <row r="245" spans="3:9" s="57" customFormat="1" ht="14.25" hidden="1" x14ac:dyDescent="0.2">
      <c r="C245" s="24" t="s">
        <v>588</v>
      </c>
      <c r="E245" s="69">
        <v>0</v>
      </c>
      <c r="F245" s="70"/>
      <c r="G245" s="69">
        <f t="shared" si="3"/>
        <v>0</v>
      </c>
      <c r="H245" s="70"/>
      <c r="I245" s="69">
        <v>0</v>
      </c>
    </row>
    <row r="246" spans="3:9" s="57" customFormat="1" ht="14.25" hidden="1" x14ac:dyDescent="0.2">
      <c r="C246" s="24" t="s">
        <v>589</v>
      </c>
      <c r="E246" s="69">
        <v>0</v>
      </c>
      <c r="F246" s="70"/>
      <c r="G246" s="69">
        <f t="shared" si="3"/>
        <v>0</v>
      </c>
      <c r="H246" s="70"/>
      <c r="I246" s="69">
        <v>0</v>
      </c>
    </row>
    <row r="247" spans="3:9" s="57" customFormat="1" ht="14.25" hidden="1" x14ac:dyDescent="0.2">
      <c r="C247" s="24" t="s">
        <v>590</v>
      </c>
      <c r="E247" s="69">
        <v>0</v>
      </c>
      <c r="F247" s="70"/>
      <c r="G247" s="69">
        <f t="shared" si="3"/>
        <v>0</v>
      </c>
      <c r="H247" s="70"/>
      <c r="I247" s="69">
        <v>0</v>
      </c>
    </row>
    <row r="248" spans="3:9" s="57" customFormat="1" ht="14.25" x14ac:dyDescent="0.2">
      <c r="C248" s="24" t="s">
        <v>591</v>
      </c>
      <c r="E248" s="69">
        <v>-212812.16</v>
      </c>
      <c r="F248" s="70"/>
      <c r="G248" s="69">
        <f t="shared" si="3"/>
        <v>-26601.51999999999</v>
      </c>
      <c r="H248" s="70"/>
      <c r="I248" s="69">
        <v>-239413.68</v>
      </c>
    </row>
    <row r="249" spans="3:9" s="57" customFormat="1" ht="14.25" x14ac:dyDescent="0.2">
      <c r="C249" s="24" t="s">
        <v>592</v>
      </c>
      <c r="E249" s="69">
        <v>-113.78</v>
      </c>
      <c r="F249" s="70"/>
      <c r="G249" s="69">
        <f t="shared" si="3"/>
        <v>0</v>
      </c>
      <c r="H249" s="70"/>
      <c r="I249" s="69">
        <v>-113.78</v>
      </c>
    </row>
    <row r="250" spans="3:9" s="57" customFormat="1" ht="14.25" hidden="1" x14ac:dyDescent="0.2">
      <c r="C250" s="24" t="s">
        <v>593</v>
      </c>
      <c r="E250" s="69">
        <v>0</v>
      </c>
      <c r="F250" s="70"/>
      <c r="G250" s="69">
        <f t="shared" si="3"/>
        <v>0</v>
      </c>
      <c r="H250" s="70"/>
      <c r="I250" s="69">
        <v>0</v>
      </c>
    </row>
    <row r="251" spans="3:9" s="57" customFormat="1" ht="14.25" hidden="1" x14ac:dyDescent="0.2">
      <c r="C251" s="24" t="s">
        <v>594</v>
      </c>
      <c r="E251" s="69">
        <v>0</v>
      </c>
      <c r="F251" s="70"/>
      <c r="G251" s="69">
        <f t="shared" si="3"/>
        <v>0</v>
      </c>
      <c r="H251" s="70"/>
      <c r="I251" s="69">
        <v>0</v>
      </c>
    </row>
    <row r="252" spans="3:9" s="57" customFormat="1" ht="14.25" hidden="1" x14ac:dyDescent="0.2">
      <c r="C252" s="24" t="s">
        <v>595</v>
      </c>
      <c r="E252" s="69">
        <v>0</v>
      </c>
      <c r="F252" s="70"/>
      <c r="G252" s="69">
        <f t="shared" si="3"/>
        <v>0</v>
      </c>
      <c r="H252" s="70"/>
      <c r="I252" s="69">
        <v>0</v>
      </c>
    </row>
    <row r="253" spans="3:9" s="57" customFormat="1" ht="14.25" hidden="1" x14ac:dyDescent="0.2">
      <c r="C253" s="24" t="s">
        <v>596</v>
      </c>
      <c r="E253" s="69">
        <v>0</v>
      </c>
      <c r="F253" s="70"/>
      <c r="G253" s="69">
        <f t="shared" si="3"/>
        <v>0</v>
      </c>
      <c r="H253" s="70"/>
      <c r="I253" s="69">
        <v>0</v>
      </c>
    </row>
    <row r="254" spans="3:9" s="57" customFormat="1" ht="14.25" x14ac:dyDescent="0.2">
      <c r="C254" s="24" t="s">
        <v>597</v>
      </c>
      <c r="E254" s="69">
        <v>-59666.63</v>
      </c>
      <c r="F254" s="70"/>
      <c r="G254" s="69">
        <f t="shared" si="3"/>
        <v>-7333.3400000000038</v>
      </c>
      <c r="H254" s="70"/>
      <c r="I254" s="69">
        <v>-66999.97</v>
      </c>
    </row>
    <row r="255" spans="3:9" s="57" customFormat="1" ht="14.25" hidden="1" x14ac:dyDescent="0.2">
      <c r="C255" s="24" t="s">
        <v>598</v>
      </c>
      <c r="E255" s="69">
        <v>0</v>
      </c>
      <c r="F255" s="70"/>
      <c r="G255" s="69">
        <f t="shared" si="3"/>
        <v>0</v>
      </c>
      <c r="H255" s="70"/>
      <c r="I255" s="69">
        <v>0</v>
      </c>
    </row>
    <row r="256" spans="3:9" s="57" customFormat="1" ht="14.25" x14ac:dyDescent="0.2">
      <c r="C256" s="24" t="s">
        <v>599</v>
      </c>
      <c r="E256" s="69">
        <v>-40629.61</v>
      </c>
      <c r="F256" s="70"/>
      <c r="G256" s="69">
        <f t="shared" si="3"/>
        <v>-2459</v>
      </c>
      <c r="H256" s="70"/>
      <c r="I256" s="69">
        <v>-43088.61</v>
      </c>
    </row>
    <row r="257" spans="3:9" s="57" customFormat="1" ht="14.25" hidden="1" x14ac:dyDescent="0.2">
      <c r="C257" s="24" t="s">
        <v>600</v>
      </c>
      <c r="E257" s="69">
        <v>0</v>
      </c>
      <c r="F257" s="70"/>
      <c r="G257" s="69">
        <f t="shared" si="3"/>
        <v>0</v>
      </c>
      <c r="H257" s="70"/>
      <c r="I257" s="69">
        <v>0</v>
      </c>
    </row>
    <row r="258" spans="3:9" s="57" customFormat="1" ht="14.25" x14ac:dyDescent="0.2">
      <c r="C258" s="24" t="s">
        <v>601</v>
      </c>
      <c r="E258" s="69">
        <v>-75833.36</v>
      </c>
      <c r="F258" s="70"/>
      <c r="G258" s="69">
        <f t="shared" si="3"/>
        <v>-5416.6600000000035</v>
      </c>
      <c r="H258" s="70"/>
      <c r="I258" s="69">
        <v>-81250.02</v>
      </c>
    </row>
    <row r="259" spans="3:9" s="57" customFormat="1" ht="14.25" hidden="1" x14ac:dyDescent="0.2">
      <c r="C259" s="24" t="s">
        <v>602</v>
      </c>
      <c r="E259" s="69">
        <v>0</v>
      </c>
      <c r="F259" s="70"/>
      <c r="G259" s="69">
        <f t="shared" si="3"/>
        <v>0</v>
      </c>
      <c r="H259" s="70"/>
      <c r="I259" s="69">
        <v>0</v>
      </c>
    </row>
    <row r="260" spans="3:9" s="57" customFormat="1" ht="14.25" x14ac:dyDescent="0.2">
      <c r="C260" s="24" t="s">
        <v>603</v>
      </c>
      <c r="E260" s="69">
        <v>-76753.56</v>
      </c>
      <c r="F260" s="70"/>
      <c r="G260" s="69">
        <f t="shared" si="3"/>
        <v>-7800</v>
      </c>
      <c r="H260" s="70"/>
      <c r="I260" s="69">
        <v>-84553.56</v>
      </c>
    </row>
    <row r="261" spans="3:9" s="57" customFormat="1" ht="14.25" hidden="1" x14ac:dyDescent="0.2">
      <c r="C261" s="24" t="s">
        <v>604</v>
      </c>
      <c r="E261" s="69">
        <v>0</v>
      </c>
      <c r="F261" s="70"/>
      <c r="G261" s="69">
        <f>I261-E261</f>
        <v>0</v>
      </c>
      <c r="H261" s="70"/>
      <c r="I261" s="69">
        <v>0</v>
      </c>
    </row>
    <row r="262" spans="3:9" s="57" customFormat="1" ht="14.25" hidden="1" x14ac:dyDescent="0.2">
      <c r="C262" s="24" t="s">
        <v>605</v>
      </c>
      <c r="E262" s="69">
        <v>0</v>
      </c>
      <c r="F262" s="70"/>
      <c r="G262" s="69">
        <f t="shared" si="3"/>
        <v>0</v>
      </c>
      <c r="H262" s="70"/>
      <c r="I262" s="69">
        <v>0</v>
      </c>
    </row>
    <row r="263" spans="3:9" s="57" customFormat="1" ht="14.25" hidden="1" x14ac:dyDescent="0.2">
      <c r="C263" s="24" t="s">
        <v>606</v>
      </c>
      <c r="E263" s="69">
        <v>0</v>
      </c>
      <c r="F263" s="70"/>
      <c r="G263" s="69">
        <f t="shared" si="3"/>
        <v>0</v>
      </c>
      <c r="H263" s="70"/>
      <c r="I263" s="69">
        <v>0</v>
      </c>
    </row>
    <row r="264" spans="3:9" s="57" customFormat="1" ht="14.25" hidden="1" x14ac:dyDescent="0.2">
      <c r="C264" s="24" t="s">
        <v>607</v>
      </c>
      <c r="E264" s="69">
        <v>0</v>
      </c>
      <c r="F264" s="70"/>
      <c r="G264" s="69">
        <f t="shared" si="3"/>
        <v>0</v>
      </c>
      <c r="H264" s="70"/>
      <c r="I264" s="69">
        <v>0</v>
      </c>
    </row>
    <row r="265" spans="3:9" s="57" customFormat="1" ht="14.25" hidden="1" x14ac:dyDescent="0.2">
      <c r="C265" s="24" t="s">
        <v>608</v>
      </c>
      <c r="E265" s="69">
        <v>0</v>
      </c>
      <c r="F265" s="70"/>
      <c r="G265" s="69">
        <f t="shared" si="3"/>
        <v>0</v>
      </c>
      <c r="H265" s="70"/>
      <c r="I265" s="69">
        <v>0</v>
      </c>
    </row>
    <row r="266" spans="3:9" s="57" customFormat="1" ht="14.25" hidden="1" x14ac:dyDescent="0.2">
      <c r="C266" s="24" t="s">
        <v>609</v>
      </c>
      <c r="E266" s="69">
        <v>0</v>
      </c>
      <c r="F266" s="70"/>
      <c r="G266" s="69">
        <f t="shared" si="3"/>
        <v>0</v>
      </c>
      <c r="H266" s="70"/>
      <c r="I266" s="69">
        <v>0</v>
      </c>
    </row>
    <row r="267" spans="3:9" s="57" customFormat="1" ht="14.25" hidden="1" x14ac:dyDescent="0.2">
      <c r="C267" s="24" t="s">
        <v>610</v>
      </c>
      <c r="E267" s="69">
        <v>0</v>
      </c>
      <c r="F267" s="70"/>
      <c r="G267" s="69">
        <f t="shared" si="3"/>
        <v>0</v>
      </c>
      <c r="H267" s="70"/>
      <c r="I267" s="69">
        <v>0</v>
      </c>
    </row>
    <row r="268" spans="3:9" s="57" customFormat="1" ht="14.25" x14ac:dyDescent="0.2">
      <c r="C268" s="24" t="s">
        <v>611</v>
      </c>
      <c r="E268" s="69">
        <v>-4189526.96</v>
      </c>
      <c r="F268" s="70"/>
      <c r="G268" s="69">
        <f t="shared" si="3"/>
        <v>-518698.29000000004</v>
      </c>
      <c r="H268" s="70"/>
      <c r="I268" s="69">
        <v>-4708225.25</v>
      </c>
    </row>
    <row r="269" spans="3:9" s="57" customFormat="1" ht="14.25" hidden="1" x14ac:dyDescent="0.2">
      <c r="C269" s="24" t="s">
        <v>612</v>
      </c>
      <c r="E269" s="69">
        <v>0</v>
      </c>
      <c r="F269" s="70"/>
      <c r="G269" s="69">
        <f t="shared" si="3"/>
        <v>0</v>
      </c>
      <c r="H269" s="70"/>
      <c r="I269" s="69">
        <v>0</v>
      </c>
    </row>
    <row r="270" spans="3:9" s="57" customFormat="1" ht="14.25" hidden="1" x14ac:dyDescent="0.2">
      <c r="C270" s="24" t="s">
        <v>613</v>
      </c>
      <c r="E270" s="69">
        <v>0</v>
      </c>
      <c r="F270" s="70"/>
      <c r="G270" s="69">
        <f t="shared" si="3"/>
        <v>0</v>
      </c>
      <c r="H270" s="70"/>
      <c r="I270" s="69">
        <v>0</v>
      </c>
    </row>
    <row r="271" spans="3:9" s="57" customFormat="1" ht="14.25" hidden="1" x14ac:dyDescent="0.2">
      <c r="C271" s="24" t="s">
        <v>614</v>
      </c>
      <c r="E271" s="69">
        <v>0</v>
      </c>
      <c r="F271" s="70"/>
      <c r="G271" s="69">
        <f t="shared" si="3"/>
        <v>0</v>
      </c>
      <c r="H271" s="70"/>
      <c r="I271" s="69">
        <v>0</v>
      </c>
    </row>
    <row r="272" spans="3:9" s="57" customFormat="1" ht="14.25" hidden="1" x14ac:dyDescent="0.2">
      <c r="C272" s="24" t="s">
        <v>615</v>
      </c>
      <c r="E272" s="69">
        <v>0</v>
      </c>
      <c r="F272" s="70"/>
      <c r="G272" s="69">
        <f t="shared" si="3"/>
        <v>0</v>
      </c>
      <c r="H272" s="70"/>
      <c r="I272" s="69">
        <v>0</v>
      </c>
    </row>
    <row r="273" spans="3:9" s="57" customFormat="1" ht="14.25" x14ac:dyDescent="0.2">
      <c r="C273" s="24" t="s">
        <v>616</v>
      </c>
      <c r="E273" s="69">
        <v>-26021.81</v>
      </c>
      <c r="F273" s="70"/>
      <c r="G273" s="69">
        <f t="shared" si="3"/>
        <v>0</v>
      </c>
      <c r="H273" s="70"/>
      <c r="I273" s="69">
        <v>-26021.81</v>
      </c>
    </row>
    <row r="274" spans="3:9" s="57" customFormat="1" ht="14.25" hidden="1" x14ac:dyDescent="0.2">
      <c r="C274" s="24" t="s">
        <v>617</v>
      </c>
      <c r="E274" s="69">
        <v>0</v>
      </c>
      <c r="F274" s="70"/>
      <c r="G274" s="69">
        <f t="shared" si="3"/>
        <v>0</v>
      </c>
      <c r="H274" s="70"/>
      <c r="I274" s="69">
        <v>0</v>
      </c>
    </row>
    <row r="275" spans="3:9" s="57" customFormat="1" ht="14.25" x14ac:dyDescent="0.2">
      <c r="C275" s="24" t="s">
        <v>618</v>
      </c>
      <c r="E275" s="69">
        <v>-30805.32</v>
      </c>
      <c r="F275" s="70"/>
      <c r="G275" s="69">
        <f t="shared" si="3"/>
        <v>-3373.1100000000006</v>
      </c>
      <c r="H275" s="70"/>
      <c r="I275" s="69">
        <v>-34178.43</v>
      </c>
    </row>
    <row r="276" spans="3:9" s="57" customFormat="1" ht="14.25" hidden="1" x14ac:dyDescent="0.2">
      <c r="C276" s="24" t="s">
        <v>619</v>
      </c>
      <c r="E276" s="69">
        <v>0</v>
      </c>
      <c r="F276" s="70"/>
      <c r="G276" s="69">
        <f t="shared" si="3"/>
        <v>0</v>
      </c>
      <c r="H276" s="70"/>
      <c r="I276" s="69">
        <v>0</v>
      </c>
    </row>
    <row r="277" spans="3:9" s="57" customFormat="1" ht="14.25" hidden="1" x14ac:dyDescent="0.2">
      <c r="C277" s="24" t="s">
        <v>620</v>
      </c>
      <c r="E277" s="69">
        <v>0</v>
      </c>
      <c r="F277" s="70"/>
      <c r="G277" s="69">
        <f t="shared" ref="G277:G291" si="4">I277-E277</f>
        <v>0</v>
      </c>
      <c r="H277" s="70"/>
      <c r="I277" s="69">
        <v>0</v>
      </c>
    </row>
    <row r="278" spans="3:9" s="57" customFormat="1" ht="14.25" hidden="1" x14ac:dyDescent="0.2">
      <c r="C278" s="24" t="s">
        <v>571</v>
      </c>
      <c r="E278" s="69">
        <v>0</v>
      </c>
      <c r="F278" s="70"/>
      <c r="G278" s="69">
        <f t="shared" si="4"/>
        <v>0</v>
      </c>
      <c r="H278" s="70"/>
      <c r="I278" s="69">
        <v>0</v>
      </c>
    </row>
    <row r="279" spans="3:9" s="57" customFormat="1" ht="14.25" hidden="1" x14ac:dyDescent="0.2">
      <c r="C279" s="24" t="s">
        <v>621</v>
      </c>
      <c r="E279" s="69">
        <v>0</v>
      </c>
      <c r="F279" s="70"/>
      <c r="G279" s="69">
        <f t="shared" si="4"/>
        <v>0</v>
      </c>
      <c r="H279" s="70"/>
      <c r="I279" s="69">
        <v>0</v>
      </c>
    </row>
    <row r="280" spans="3:9" s="57" customFormat="1" ht="14.25" x14ac:dyDescent="0.2">
      <c r="C280" s="24" t="s">
        <v>622</v>
      </c>
      <c r="E280" s="69">
        <v>-958762.47</v>
      </c>
      <c r="F280" s="70"/>
      <c r="G280" s="69">
        <f t="shared" si="4"/>
        <v>0</v>
      </c>
      <c r="H280" s="70"/>
      <c r="I280" s="69">
        <v>-958762.47</v>
      </c>
    </row>
    <row r="281" spans="3:9" s="57" customFormat="1" ht="14.25" hidden="1" x14ac:dyDescent="0.2">
      <c r="C281" s="24" t="s">
        <v>623</v>
      </c>
      <c r="E281" s="72">
        <v>0</v>
      </c>
      <c r="F281" s="70"/>
      <c r="G281" s="69">
        <f>I281-E281</f>
        <v>0</v>
      </c>
      <c r="H281" s="70"/>
      <c r="I281" s="69">
        <v>0</v>
      </c>
    </row>
    <row r="282" spans="3:9" s="57" customFormat="1" ht="14.25" hidden="1" x14ac:dyDescent="0.2">
      <c r="C282" s="24" t="s">
        <v>624</v>
      </c>
      <c r="E282" s="72">
        <v>0</v>
      </c>
      <c r="F282" s="70"/>
      <c r="G282" s="69">
        <f>I282-E282</f>
        <v>0</v>
      </c>
      <c r="H282" s="70"/>
      <c r="I282" s="69">
        <v>0</v>
      </c>
    </row>
    <row r="283" spans="3:9" s="57" customFormat="1" ht="14.25" hidden="1" x14ac:dyDescent="0.2">
      <c r="C283" s="24" t="s">
        <v>625</v>
      </c>
      <c r="E283" s="69">
        <v>0</v>
      </c>
      <c r="F283" s="70"/>
      <c r="G283" s="69">
        <f>I283-E283</f>
        <v>0</v>
      </c>
      <c r="H283" s="70"/>
      <c r="I283" s="69">
        <v>0</v>
      </c>
    </row>
    <row r="284" spans="3:9" s="57" customFormat="1" ht="14.25" hidden="1" x14ac:dyDescent="0.2">
      <c r="C284" s="24" t="s">
        <v>626</v>
      </c>
      <c r="E284" s="69">
        <v>0</v>
      </c>
      <c r="F284" s="70"/>
      <c r="G284" s="69">
        <f>I284-E284</f>
        <v>0</v>
      </c>
      <c r="H284" s="70"/>
      <c r="I284" s="69">
        <v>0</v>
      </c>
    </row>
    <row r="285" spans="3:9" s="57" customFormat="1" ht="14.25" hidden="1" x14ac:dyDescent="0.2">
      <c r="C285" s="24" t="s">
        <v>627</v>
      </c>
      <c r="E285" s="72">
        <v>0</v>
      </c>
      <c r="F285" s="70"/>
      <c r="G285" s="72">
        <f t="shared" si="4"/>
        <v>0</v>
      </c>
      <c r="H285" s="70"/>
      <c r="I285" s="72">
        <v>0</v>
      </c>
    </row>
    <row r="286" spans="3:9" s="57" customFormat="1" ht="14.25" x14ac:dyDescent="0.2">
      <c r="C286" s="24"/>
      <c r="E286" s="76">
        <f>SUM(E213:E285)</f>
        <v>-5785645.6099999994</v>
      </c>
      <c r="F286" s="70"/>
      <c r="G286" s="76">
        <f>SUM(G213:G285)</f>
        <v>-573592.81000000006</v>
      </c>
      <c r="H286" s="70"/>
      <c r="I286" s="76">
        <f>SUM(I213:I285)</f>
        <v>-6359238.419999999</v>
      </c>
    </row>
    <row r="287" spans="3:9" s="57" customFormat="1" ht="14.25" hidden="1" x14ac:dyDescent="0.2">
      <c r="C287" s="24"/>
      <c r="E287" s="69"/>
      <c r="F287" s="70"/>
      <c r="G287" s="69"/>
      <c r="H287" s="70"/>
      <c r="I287" s="69"/>
    </row>
    <row r="288" spans="3:9" s="57" customFormat="1" ht="14.25" hidden="1" x14ac:dyDescent="0.2">
      <c r="C288" s="80" t="s">
        <v>628</v>
      </c>
      <c r="E288" s="77">
        <f>+E286+E211+E172+E119</f>
        <v>30962839.57</v>
      </c>
      <c r="F288" s="70"/>
      <c r="G288" s="77">
        <f>+G286+G211+G172+G119</f>
        <v>4693971.9199999981</v>
      </c>
      <c r="H288" s="70"/>
      <c r="I288" s="77">
        <f>+I286+I211+I172+I119</f>
        <v>35656811.490000002</v>
      </c>
    </row>
    <row r="289" spans="3:9" s="57" customFormat="1" ht="14.25" hidden="1" x14ac:dyDescent="0.2">
      <c r="C289" s="24"/>
      <c r="E289" s="69">
        <f>SUM(E290:E291)</f>
        <v>0</v>
      </c>
      <c r="F289" s="70"/>
      <c r="G289" s="69">
        <f>SUM(G290:G291)</f>
        <v>0</v>
      </c>
      <c r="H289" s="70"/>
      <c r="I289" s="69">
        <f>SUM(I290:I291)</f>
        <v>0</v>
      </c>
    </row>
    <row r="290" spans="3:9" s="57" customFormat="1" ht="14.25" hidden="1" x14ac:dyDescent="0.2">
      <c r="C290" s="24" t="s">
        <v>629</v>
      </c>
      <c r="E290" s="69">
        <v>0</v>
      </c>
      <c r="F290" s="70"/>
      <c r="G290" s="69">
        <f t="shared" si="4"/>
        <v>0</v>
      </c>
      <c r="H290" s="70"/>
      <c r="I290" s="69">
        <v>0</v>
      </c>
    </row>
    <row r="291" spans="3:9" s="57" customFormat="1" ht="14.25" hidden="1" x14ac:dyDescent="0.2">
      <c r="C291" s="24" t="s">
        <v>630</v>
      </c>
      <c r="E291" s="72">
        <v>0</v>
      </c>
      <c r="F291" s="70"/>
      <c r="G291" s="72">
        <f t="shared" si="4"/>
        <v>0</v>
      </c>
      <c r="H291" s="70"/>
      <c r="I291" s="72">
        <v>0</v>
      </c>
    </row>
    <row r="292" spans="3:9" s="57" customFormat="1" ht="14.25" x14ac:dyDescent="0.2">
      <c r="C292" s="24"/>
      <c r="E292" s="72"/>
      <c r="F292" s="70"/>
      <c r="G292" s="72"/>
      <c r="H292" s="70"/>
      <c r="I292" s="72"/>
    </row>
    <row r="293" spans="3:9" s="57" customFormat="1" ht="15" thickBot="1" x14ac:dyDescent="0.25">
      <c r="C293" s="80" t="s">
        <v>631</v>
      </c>
      <c r="E293" s="85">
        <f>E288+E290+E291</f>
        <v>30962839.57</v>
      </c>
      <c r="F293" s="70"/>
      <c r="G293" s="85">
        <f>G288+G290+G291</f>
        <v>4693971.9199999981</v>
      </c>
      <c r="H293" s="70"/>
      <c r="I293" s="85">
        <f>I288+I290+I291</f>
        <v>35656811.490000002</v>
      </c>
    </row>
    <row r="294" spans="3:9" s="57" customFormat="1" ht="15" thickTop="1" x14ac:dyDescent="0.2">
      <c r="C294" s="80"/>
      <c r="E294" s="72"/>
      <c r="F294" s="70"/>
      <c r="G294" s="72"/>
      <c r="H294" s="70"/>
      <c r="I294" s="72"/>
    </row>
    <row r="295" spans="3:9" s="57" customFormat="1" ht="15" thickBot="1" x14ac:dyDescent="0.25">
      <c r="C295" s="80" t="s">
        <v>632</v>
      </c>
      <c r="E295" s="86">
        <v>5922011</v>
      </c>
      <c r="F295" s="70"/>
      <c r="G295" s="86">
        <f>I295</f>
        <v>5922011</v>
      </c>
      <c r="H295" s="70"/>
      <c r="I295" s="87">
        <v>5922011</v>
      </c>
    </row>
    <row r="296" spans="3:9" s="57" customFormat="1" ht="15" thickTop="1" x14ac:dyDescent="0.2">
      <c r="C296" s="71"/>
      <c r="E296" s="69"/>
      <c r="F296" s="70"/>
      <c r="G296" s="69"/>
      <c r="H296" s="70"/>
      <c r="I296" s="69"/>
    </row>
    <row r="297" spans="3:9" s="57" customFormat="1" ht="15.75" thickBot="1" x14ac:dyDescent="0.3">
      <c r="C297" s="80" t="s">
        <v>633</v>
      </c>
      <c r="D297" s="68"/>
      <c r="E297" s="88">
        <f>IFERROR(+E293/E295,0)</f>
        <v>5.2284333092255313</v>
      </c>
      <c r="F297" s="70"/>
      <c r="G297" s="88">
        <f>IFERROR(+G293/G295,0)</f>
        <v>0.79263140848606972</v>
      </c>
      <c r="H297" s="70"/>
      <c r="I297" s="88">
        <f>IFERROR(+I293/I295,0)</f>
        <v>6.0210647177116021</v>
      </c>
    </row>
    <row r="298" spans="3:9" s="57" customFormat="1" ht="15" thickTop="1" x14ac:dyDescent="0.2">
      <c r="C298" s="89"/>
      <c r="E298" s="69"/>
      <c r="F298" s="70"/>
      <c r="G298" s="69"/>
      <c r="H298" s="70"/>
      <c r="I298" s="69"/>
    </row>
    <row r="299" spans="3:9" s="57" customFormat="1" ht="14.25" x14ac:dyDescent="0.2">
      <c r="C299" s="80" t="s">
        <v>634</v>
      </c>
      <c r="E299" s="69"/>
      <c r="F299" s="70"/>
      <c r="G299" s="69"/>
      <c r="H299" s="70"/>
      <c r="I299" s="69"/>
    </row>
    <row r="300" spans="3:9" s="57" customFormat="1" ht="14.25" hidden="1" x14ac:dyDescent="0.2">
      <c r="C300" s="24" t="s">
        <v>635</v>
      </c>
      <c r="E300" s="69">
        <v>0</v>
      </c>
      <c r="F300" s="70"/>
      <c r="G300" s="69">
        <f t="shared" ref="G300:G347" si="5">I300-E300</f>
        <v>0</v>
      </c>
      <c r="H300" s="70"/>
      <c r="I300" s="69">
        <v>0</v>
      </c>
    </row>
    <row r="301" spans="3:9" s="57" customFormat="1" ht="14.25" hidden="1" x14ac:dyDescent="0.2">
      <c r="C301" s="24" t="s">
        <v>112</v>
      </c>
      <c r="E301" s="69">
        <v>0</v>
      </c>
      <c r="F301" s="70"/>
      <c r="G301" s="69">
        <f t="shared" si="5"/>
        <v>0</v>
      </c>
      <c r="H301" s="70"/>
      <c r="I301" s="69">
        <v>0</v>
      </c>
    </row>
    <row r="302" spans="3:9" s="57" customFormat="1" ht="14.25" hidden="1" x14ac:dyDescent="0.2">
      <c r="C302" s="24" t="s">
        <v>406</v>
      </c>
      <c r="E302" s="69">
        <v>0</v>
      </c>
      <c r="F302" s="70"/>
      <c r="G302" s="69">
        <f t="shared" si="5"/>
        <v>0</v>
      </c>
      <c r="H302" s="70"/>
      <c r="I302" s="69">
        <v>0</v>
      </c>
    </row>
    <row r="303" spans="3:9" s="57" customFormat="1" ht="14.25" hidden="1" x14ac:dyDescent="0.2">
      <c r="C303" s="24" t="s">
        <v>636</v>
      </c>
      <c r="E303" s="69">
        <v>0</v>
      </c>
      <c r="F303" s="70"/>
      <c r="G303" s="69">
        <f t="shared" si="5"/>
        <v>0</v>
      </c>
      <c r="H303" s="70"/>
      <c r="I303" s="69">
        <v>0</v>
      </c>
    </row>
    <row r="304" spans="3:9" s="57" customFormat="1" ht="14.25" hidden="1" x14ac:dyDescent="0.2">
      <c r="C304" s="24" t="s">
        <v>637</v>
      </c>
      <c r="E304" s="69">
        <v>0</v>
      </c>
      <c r="F304" s="70"/>
      <c r="G304" s="69">
        <f t="shared" si="5"/>
        <v>0</v>
      </c>
      <c r="H304" s="70"/>
      <c r="I304" s="69">
        <v>0</v>
      </c>
    </row>
    <row r="305" spans="3:9" s="57" customFormat="1" ht="14.25" x14ac:dyDescent="0.2">
      <c r="C305" s="24" t="s">
        <v>638</v>
      </c>
      <c r="E305" s="69">
        <v>-218795.79</v>
      </c>
      <c r="F305" s="70"/>
      <c r="G305" s="69">
        <f t="shared" si="5"/>
        <v>-35160.959999999992</v>
      </c>
      <c r="H305" s="70"/>
      <c r="I305" s="69">
        <v>-253956.75</v>
      </c>
    </row>
    <row r="306" spans="3:9" s="57" customFormat="1" ht="14.25" hidden="1" x14ac:dyDescent="0.2">
      <c r="C306" s="24" t="s">
        <v>639</v>
      </c>
      <c r="E306" s="69">
        <v>0</v>
      </c>
      <c r="F306" s="70"/>
      <c r="G306" s="69"/>
      <c r="H306" s="70"/>
      <c r="I306" s="69">
        <v>0</v>
      </c>
    </row>
    <row r="307" spans="3:9" s="57" customFormat="1" ht="14.25" hidden="1" x14ac:dyDescent="0.2">
      <c r="C307" s="24" t="s">
        <v>481</v>
      </c>
      <c r="E307" s="69">
        <v>0</v>
      </c>
      <c r="F307" s="70"/>
      <c r="G307" s="69">
        <f t="shared" si="5"/>
        <v>0</v>
      </c>
      <c r="H307" s="70"/>
      <c r="I307" s="69">
        <v>0</v>
      </c>
    </row>
    <row r="308" spans="3:9" s="57" customFormat="1" ht="14.25" hidden="1" x14ac:dyDescent="0.2">
      <c r="C308" s="24" t="s">
        <v>640</v>
      </c>
      <c r="E308" s="69">
        <v>0</v>
      </c>
      <c r="F308" s="70"/>
      <c r="G308" s="69">
        <f t="shared" si="5"/>
        <v>0</v>
      </c>
      <c r="H308" s="70"/>
      <c r="I308" s="69">
        <v>0</v>
      </c>
    </row>
    <row r="309" spans="3:9" s="57" customFormat="1" ht="14.25" hidden="1" x14ac:dyDescent="0.2">
      <c r="C309" s="24" t="s">
        <v>506</v>
      </c>
      <c r="E309" s="69">
        <v>0</v>
      </c>
      <c r="F309" s="70"/>
      <c r="G309" s="69">
        <f t="shared" si="5"/>
        <v>0</v>
      </c>
      <c r="H309" s="70"/>
      <c r="I309" s="69">
        <v>0</v>
      </c>
    </row>
    <row r="310" spans="3:9" s="57" customFormat="1" ht="14.25" hidden="1" x14ac:dyDescent="0.2">
      <c r="C310" s="24" t="s">
        <v>641</v>
      </c>
      <c r="E310" s="69">
        <v>0</v>
      </c>
      <c r="F310" s="70"/>
      <c r="G310" s="69">
        <f t="shared" si="5"/>
        <v>0</v>
      </c>
      <c r="H310" s="70"/>
      <c r="I310" s="69">
        <v>0</v>
      </c>
    </row>
    <row r="311" spans="3:9" s="57" customFormat="1" ht="14.25" hidden="1" x14ac:dyDescent="0.2">
      <c r="C311" s="24" t="s">
        <v>158</v>
      </c>
      <c r="E311" s="69">
        <v>0</v>
      </c>
      <c r="F311" s="70"/>
      <c r="G311" s="69">
        <f t="shared" si="5"/>
        <v>0</v>
      </c>
      <c r="H311" s="70"/>
      <c r="I311" s="69">
        <v>0</v>
      </c>
    </row>
    <row r="312" spans="3:9" s="57" customFormat="1" ht="14.25" hidden="1" x14ac:dyDescent="0.2">
      <c r="C312" s="24" t="s">
        <v>642</v>
      </c>
      <c r="E312" s="69">
        <v>0</v>
      </c>
      <c r="F312" s="70"/>
      <c r="G312" s="69">
        <f t="shared" si="5"/>
        <v>0</v>
      </c>
      <c r="H312" s="70"/>
      <c r="I312" s="69">
        <v>0</v>
      </c>
    </row>
    <row r="313" spans="3:9" s="57" customFormat="1" ht="14.25" x14ac:dyDescent="0.2">
      <c r="C313" s="24" t="s">
        <v>643</v>
      </c>
      <c r="E313" s="69">
        <v>958762.47</v>
      </c>
      <c r="F313" s="70"/>
      <c r="G313" s="69">
        <f t="shared" si="5"/>
        <v>0</v>
      </c>
      <c r="H313" s="70"/>
      <c r="I313" s="69">
        <v>958762.47</v>
      </c>
    </row>
    <row r="314" spans="3:9" s="57" customFormat="1" ht="15" hidden="1" x14ac:dyDescent="0.25">
      <c r="C314" s="24" t="s">
        <v>644</v>
      </c>
      <c r="D314" s="68"/>
      <c r="E314" s="69">
        <v>0</v>
      </c>
      <c r="F314" s="70"/>
      <c r="G314" s="69">
        <f t="shared" si="5"/>
        <v>0</v>
      </c>
      <c r="H314" s="70"/>
      <c r="I314" s="69">
        <v>0</v>
      </c>
    </row>
    <row r="315" spans="3:9" s="57" customFormat="1" ht="15" x14ac:dyDescent="0.25">
      <c r="C315" s="24" t="s">
        <v>645</v>
      </c>
      <c r="D315" s="68"/>
      <c r="E315" s="69">
        <v>-29333.360000000001</v>
      </c>
      <c r="F315" s="70"/>
      <c r="G315" s="69">
        <f t="shared" si="5"/>
        <v>7333.3399999999965</v>
      </c>
      <c r="H315" s="70"/>
      <c r="I315" s="69">
        <v>-22000.020000000004</v>
      </c>
    </row>
    <row r="316" spans="3:9" s="57" customFormat="1" ht="15" x14ac:dyDescent="0.25">
      <c r="C316" s="24" t="s">
        <v>646</v>
      </c>
      <c r="D316" s="68"/>
      <c r="E316" s="69">
        <v>43333.36</v>
      </c>
      <c r="F316" s="70"/>
      <c r="G316" s="69">
        <f t="shared" si="5"/>
        <v>5416.6599999999962</v>
      </c>
      <c r="H316" s="70"/>
      <c r="I316" s="69">
        <v>48750.02</v>
      </c>
    </row>
    <row r="317" spans="3:9" s="57" customFormat="1" ht="15" hidden="1" x14ac:dyDescent="0.25">
      <c r="C317" s="24" t="s">
        <v>647</v>
      </c>
      <c r="D317" s="68"/>
      <c r="E317" s="69">
        <v>0</v>
      </c>
      <c r="F317" s="70"/>
      <c r="G317" s="69">
        <f t="shared" si="5"/>
        <v>0</v>
      </c>
      <c r="H317" s="70"/>
      <c r="I317" s="69">
        <v>0</v>
      </c>
    </row>
    <row r="318" spans="3:9" s="57" customFormat="1" ht="15" hidden="1" x14ac:dyDescent="0.25">
      <c r="C318" s="24" t="s">
        <v>648</v>
      </c>
      <c r="D318" s="68"/>
      <c r="E318" s="69">
        <v>0</v>
      </c>
      <c r="F318" s="70"/>
      <c r="G318" s="69">
        <f t="shared" si="5"/>
        <v>0</v>
      </c>
      <c r="H318" s="70"/>
      <c r="I318" s="69">
        <v>0</v>
      </c>
    </row>
    <row r="319" spans="3:9" s="57" customFormat="1" ht="15" hidden="1" x14ac:dyDescent="0.25">
      <c r="C319" s="24" t="s">
        <v>649</v>
      </c>
      <c r="D319" s="68"/>
      <c r="E319" s="69">
        <v>0</v>
      </c>
      <c r="F319" s="70"/>
      <c r="G319" s="69">
        <f t="shared" si="5"/>
        <v>0</v>
      </c>
      <c r="H319" s="70"/>
      <c r="I319" s="69">
        <v>0</v>
      </c>
    </row>
    <row r="320" spans="3:9" s="57" customFormat="1" ht="15" hidden="1" x14ac:dyDescent="0.25">
      <c r="C320" s="24" t="s">
        <v>650</v>
      </c>
      <c r="D320" s="68"/>
      <c r="E320" s="69">
        <v>0</v>
      </c>
      <c r="F320" s="70"/>
      <c r="G320" s="69">
        <f t="shared" si="5"/>
        <v>0</v>
      </c>
      <c r="H320" s="70"/>
      <c r="I320" s="69">
        <v>0</v>
      </c>
    </row>
    <row r="321" spans="3:9" s="57" customFormat="1" ht="15" hidden="1" x14ac:dyDescent="0.25">
      <c r="C321" s="24" t="s">
        <v>651</v>
      </c>
      <c r="D321" s="68"/>
      <c r="E321" s="69">
        <v>0</v>
      </c>
      <c r="F321" s="70"/>
      <c r="G321" s="69">
        <f t="shared" si="5"/>
        <v>0</v>
      </c>
      <c r="H321" s="70"/>
      <c r="I321" s="69">
        <v>0</v>
      </c>
    </row>
    <row r="322" spans="3:9" s="57" customFormat="1" ht="15" hidden="1" x14ac:dyDescent="0.25">
      <c r="C322" s="24" t="s">
        <v>652</v>
      </c>
      <c r="D322" s="68"/>
      <c r="E322" s="69">
        <v>0</v>
      </c>
      <c r="F322" s="70"/>
      <c r="G322" s="69">
        <f t="shared" si="5"/>
        <v>0</v>
      </c>
      <c r="H322" s="70"/>
      <c r="I322" s="69">
        <v>0</v>
      </c>
    </row>
    <row r="323" spans="3:9" s="57" customFormat="1" ht="15" hidden="1" x14ac:dyDescent="0.25">
      <c r="C323" s="24" t="s">
        <v>653</v>
      </c>
      <c r="D323" s="68"/>
      <c r="E323" s="69">
        <v>0</v>
      </c>
      <c r="F323" s="70"/>
      <c r="G323" s="69">
        <f t="shared" si="5"/>
        <v>0</v>
      </c>
      <c r="H323" s="70"/>
      <c r="I323" s="69">
        <v>0</v>
      </c>
    </row>
    <row r="324" spans="3:9" s="57" customFormat="1" ht="15" hidden="1" x14ac:dyDescent="0.25">
      <c r="C324" s="24" t="s">
        <v>654</v>
      </c>
      <c r="D324" s="68"/>
      <c r="E324" s="69">
        <v>0</v>
      </c>
      <c r="F324" s="70"/>
      <c r="G324" s="69">
        <f t="shared" si="5"/>
        <v>0</v>
      </c>
      <c r="H324" s="70"/>
      <c r="I324" s="69">
        <v>0</v>
      </c>
    </row>
    <row r="325" spans="3:9" s="57" customFormat="1" ht="15" x14ac:dyDescent="0.25">
      <c r="C325" s="24" t="s">
        <v>655</v>
      </c>
      <c r="D325" s="68"/>
      <c r="E325" s="69">
        <v>6746.22</v>
      </c>
      <c r="F325" s="70"/>
      <c r="G325" s="69">
        <f t="shared" si="5"/>
        <v>3373.1099999999997</v>
      </c>
      <c r="H325" s="70"/>
      <c r="I325" s="69">
        <v>10119.33</v>
      </c>
    </row>
    <row r="326" spans="3:9" s="57" customFormat="1" ht="15" hidden="1" x14ac:dyDescent="0.25">
      <c r="C326" s="24" t="s">
        <v>656</v>
      </c>
      <c r="D326" s="68"/>
      <c r="E326" s="69">
        <v>0</v>
      </c>
      <c r="F326" s="70"/>
      <c r="G326" s="69">
        <f t="shared" si="5"/>
        <v>0</v>
      </c>
      <c r="H326" s="70"/>
      <c r="I326" s="69">
        <v>0</v>
      </c>
    </row>
    <row r="327" spans="3:9" s="57" customFormat="1" ht="14.25" hidden="1" x14ac:dyDescent="0.2">
      <c r="C327" s="24" t="s">
        <v>523</v>
      </c>
      <c r="E327" s="69">
        <v>0</v>
      </c>
      <c r="F327" s="70"/>
      <c r="G327" s="69">
        <f t="shared" si="5"/>
        <v>0</v>
      </c>
      <c r="H327" s="70"/>
      <c r="I327" s="69">
        <v>0</v>
      </c>
    </row>
    <row r="328" spans="3:9" s="57" customFormat="1" ht="14.25" hidden="1" x14ac:dyDescent="0.2">
      <c r="C328" s="24" t="s">
        <v>657</v>
      </c>
      <c r="E328" s="69">
        <v>0</v>
      </c>
      <c r="F328" s="70"/>
      <c r="G328" s="69">
        <f t="shared" si="5"/>
        <v>0</v>
      </c>
      <c r="H328" s="70"/>
      <c r="I328" s="69">
        <v>0</v>
      </c>
    </row>
    <row r="329" spans="3:9" s="57" customFormat="1" ht="14.25" hidden="1" x14ac:dyDescent="0.2">
      <c r="C329" s="24" t="s">
        <v>103</v>
      </c>
      <c r="E329" s="69">
        <v>0</v>
      </c>
      <c r="F329" s="70"/>
      <c r="G329" s="69">
        <f t="shared" si="5"/>
        <v>0</v>
      </c>
      <c r="H329" s="70"/>
      <c r="I329" s="69">
        <v>0</v>
      </c>
    </row>
    <row r="330" spans="3:9" s="57" customFormat="1" ht="14.25" hidden="1" x14ac:dyDescent="0.2">
      <c r="C330" s="24" t="s">
        <v>658</v>
      </c>
      <c r="D330" s="73"/>
      <c r="E330" s="51">
        <v>0</v>
      </c>
      <c r="F330" s="74"/>
      <c r="G330" s="51">
        <f t="shared" si="5"/>
        <v>0</v>
      </c>
      <c r="H330" s="74"/>
      <c r="I330" s="51">
        <v>0</v>
      </c>
    </row>
    <row r="331" spans="3:9" s="57" customFormat="1" ht="14.25" hidden="1" x14ac:dyDescent="0.2">
      <c r="C331" s="24" t="s">
        <v>659</v>
      </c>
      <c r="E331" s="69">
        <v>0</v>
      </c>
      <c r="F331" s="70"/>
      <c r="G331" s="69">
        <f t="shared" si="5"/>
        <v>0</v>
      </c>
      <c r="H331" s="70"/>
      <c r="I331" s="69">
        <v>0</v>
      </c>
    </row>
    <row r="332" spans="3:9" s="57" customFormat="1" ht="14.25" hidden="1" x14ac:dyDescent="0.2">
      <c r="C332" s="24" t="s">
        <v>503</v>
      </c>
      <c r="E332" s="69">
        <v>0</v>
      </c>
      <c r="F332" s="70"/>
      <c r="G332" s="69">
        <f t="shared" si="5"/>
        <v>0</v>
      </c>
      <c r="H332" s="70"/>
      <c r="I332" s="69">
        <v>0</v>
      </c>
    </row>
    <row r="333" spans="3:9" s="57" customFormat="1" ht="14.25" hidden="1" x14ac:dyDescent="0.2">
      <c r="C333" s="24" t="s">
        <v>504</v>
      </c>
      <c r="E333" s="69">
        <v>0</v>
      </c>
      <c r="F333" s="70"/>
      <c r="G333" s="69">
        <f t="shared" si="5"/>
        <v>0</v>
      </c>
      <c r="H333" s="70"/>
      <c r="I333" s="69">
        <v>0</v>
      </c>
    </row>
    <row r="334" spans="3:9" s="57" customFormat="1" ht="14.25" hidden="1" x14ac:dyDescent="0.2">
      <c r="C334" s="24" t="s">
        <v>660</v>
      </c>
      <c r="E334" s="69">
        <v>0</v>
      </c>
      <c r="F334" s="70"/>
      <c r="G334" s="69">
        <f t="shared" si="5"/>
        <v>0</v>
      </c>
      <c r="H334" s="70"/>
      <c r="I334" s="69">
        <v>0</v>
      </c>
    </row>
    <row r="335" spans="3:9" s="57" customFormat="1" ht="14.25" hidden="1" x14ac:dyDescent="0.2">
      <c r="C335" s="24" t="s">
        <v>661</v>
      </c>
      <c r="E335" s="69">
        <v>0</v>
      </c>
      <c r="F335" s="70"/>
      <c r="G335" s="69">
        <f t="shared" si="5"/>
        <v>0</v>
      </c>
      <c r="H335" s="70"/>
      <c r="I335" s="69">
        <v>0</v>
      </c>
    </row>
    <row r="336" spans="3:9" s="57" customFormat="1" ht="14.25" hidden="1" x14ac:dyDescent="0.2">
      <c r="C336" s="24" t="s">
        <v>662</v>
      </c>
      <c r="E336" s="69">
        <v>0</v>
      </c>
      <c r="F336" s="70"/>
      <c r="G336" s="69">
        <f t="shared" si="5"/>
        <v>0</v>
      </c>
      <c r="H336" s="70"/>
      <c r="I336" s="69">
        <v>0</v>
      </c>
    </row>
    <row r="337" spans="3:9" s="57" customFormat="1" ht="14.25" hidden="1" x14ac:dyDescent="0.2">
      <c r="C337" s="24" t="s">
        <v>278</v>
      </c>
      <c r="E337" s="69">
        <v>0</v>
      </c>
      <c r="F337" s="70"/>
      <c r="G337" s="69">
        <f t="shared" si="5"/>
        <v>0</v>
      </c>
      <c r="H337" s="70"/>
      <c r="I337" s="69">
        <v>0</v>
      </c>
    </row>
    <row r="338" spans="3:9" s="57" customFormat="1" ht="15" hidden="1" x14ac:dyDescent="0.25">
      <c r="C338" s="24" t="s">
        <v>483</v>
      </c>
      <c r="D338" s="68"/>
      <c r="E338" s="72">
        <v>0</v>
      </c>
      <c r="F338" s="70"/>
      <c r="G338" s="69">
        <f t="shared" si="5"/>
        <v>0</v>
      </c>
      <c r="H338" s="70"/>
      <c r="I338" s="72">
        <v>0</v>
      </c>
    </row>
    <row r="339" spans="3:9" s="57" customFormat="1" ht="15" hidden="1" x14ac:dyDescent="0.25">
      <c r="C339" s="24" t="s">
        <v>663</v>
      </c>
      <c r="D339" s="68"/>
      <c r="E339" s="72">
        <v>0</v>
      </c>
      <c r="F339" s="70"/>
      <c r="G339" s="69">
        <f t="shared" si="5"/>
        <v>0</v>
      </c>
      <c r="H339" s="70"/>
      <c r="I339" s="72">
        <v>0</v>
      </c>
    </row>
    <row r="340" spans="3:9" s="57" customFormat="1" ht="15" hidden="1" x14ac:dyDescent="0.25">
      <c r="C340" s="24" t="s">
        <v>352</v>
      </c>
      <c r="D340" s="68"/>
      <c r="E340" s="72">
        <v>0</v>
      </c>
      <c r="F340" s="70"/>
      <c r="G340" s="69">
        <f t="shared" si="5"/>
        <v>0</v>
      </c>
      <c r="H340" s="70"/>
      <c r="I340" s="72">
        <v>0</v>
      </c>
    </row>
    <row r="341" spans="3:9" s="57" customFormat="1" ht="15" hidden="1" x14ac:dyDescent="0.25">
      <c r="C341" s="24" t="s">
        <v>664</v>
      </c>
      <c r="D341" s="68"/>
      <c r="E341" s="72">
        <v>0</v>
      </c>
      <c r="F341" s="70"/>
      <c r="G341" s="69">
        <f t="shared" si="5"/>
        <v>0</v>
      </c>
      <c r="H341" s="70"/>
      <c r="I341" s="72">
        <v>0</v>
      </c>
    </row>
    <row r="342" spans="3:9" s="57" customFormat="1" ht="15" hidden="1" x14ac:dyDescent="0.25">
      <c r="C342" s="24" t="s">
        <v>665</v>
      </c>
      <c r="D342" s="68"/>
      <c r="E342" s="72">
        <v>0</v>
      </c>
      <c r="F342" s="70"/>
      <c r="G342" s="69">
        <f t="shared" si="5"/>
        <v>0</v>
      </c>
      <c r="H342" s="70"/>
      <c r="I342" s="72">
        <v>0</v>
      </c>
    </row>
    <row r="343" spans="3:9" s="57" customFormat="1" ht="15" hidden="1" x14ac:dyDescent="0.25">
      <c r="C343" s="24" t="s">
        <v>666</v>
      </c>
      <c r="D343" s="68"/>
      <c r="E343" s="72">
        <v>0</v>
      </c>
      <c r="F343" s="70"/>
      <c r="G343" s="69">
        <f t="shared" si="5"/>
        <v>0</v>
      </c>
      <c r="H343" s="70"/>
      <c r="I343" s="72">
        <v>0</v>
      </c>
    </row>
    <row r="344" spans="3:9" s="57" customFormat="1" ht="15" hidden="1" x14ac:dyDescent="0.25">
      <c r="C344" s="24" t="s">
        <v>667</v>
      </c>
      <c r="D344" s="68"/>
      <c r="E344" s="72">
        <v>0</v>
      </c>
      <c r="F344" s="70"/>
      <c r="G344" s="69">
        <f t="shared" si="5"/>
        <v>0</v>
      </c>
      <c r="H344" s="70"/>
      <c r="I344" s="72">
        <v>0</v>
      </c>
    </row>
    <row r="345" spans="3:9" s="57" customFormat="1" ht="15" hidden="1" x14ac:dyDescent="0.25">
      <c r="C345" s="24" t="s">
        <v>667</v>
      </c>
      <c r="D345" s="68"/>
      <c r="E345" s="72">
        <v>0</v>
      </c>
      <c r="F345" s="70"/>
      <c r="G345" s="69">
        <f t="shared" si="5"/>
        <v>0</v>
      </c>
      <c r="H345" s="70"/>
      <c r="I345" s="72">
        <v>0</v>
      </c>
    </row>
    <row r="346" spans="3:9" s="57" customFormat="1" ht="15" hidden="1" x14ac:dyDescent="0.25">
      <c r="C346" s="24" t="s">
        <v>667</v>
      </c>
      <c r="D346" s="68"/>
      <c r="E346" s="72">
        <v>0</v>
      </c>
      <c r="F346" s="70"/>
      <c r="G346" s="69">
        <f t="shared" si="5"/>
        <v>0</v>
      </c>
      <c r="H346" s="70"/>
      <c r="I346" s="72">
        <v>0</v>
      </c>
    </row>
    <row r="347" spans="3:9" s="57" customFormat="1" ht="15" hidden="1" x14ac:dyDescent="0.25">
      <c r="C347" s="24" t="s">
        <v>667</v>
      </c>
      <c r="D347" s="68"/>
      <c r="E347" s="72">
        <v>0</v>
      </c>
      <c r="F347" s="70"/>
      <c r="G347" s="69">
        <f t="shared" si="5"/>
        <v>0</v>
      </c>
      <c r="H347" s="70"/>
      <c r="I347" s="72">
        <v>0</v>
      </c>
    </row>
    <row r="348" spans="3:9" s="57" customFormat="1" ht="14.25" x14ac:dyDescent="0.2">
      <c r="C348" s="73"/>
      <c r="E348" s="76">
        <f>SUM(E300:E347)</f>
        <v>760712.89999999991</v>
      </c>
      <c r="F348" s="70"/>
      <c r="G348" s="76">
        <f>SUM(G300:G347)</f>
        <v>-19037.849999999999</v>
      </c>
      <c r="H348" s="70"/>
      <c r="I348" s="76">
        <f>SUM(I300:I347)</f>
        <v>741675.04999999993</v>
      </c>
    </row>
    <row r="349" spans="3:9" s="57" customFormat="1" ht="15" x14ac:dyDescent="0.25">
      <c r="C349" s="80" t="s">
        <v>668</v>
      </c>
      <c r="D349" s="68"/>
      <c r="E349" s="72"/>
      <c r="F349" s="70"/>
      <c r="G349" s="72"/>
      <c r="H349" s="70"/>
      <c r="I349" s="72"/>
    </row>
    <row r="350" spans="3:9" s="57" customFormat="1" ht="15" hidden="1" x14ac:dyDescent="0.25">
      <c r="C350" s="24" t="s">
        <v>289</v>
      </c>
      <c r="D350" s="68"/>
      <c r="E350" s="69">
        <v>0</v>
      </c>
      <c r="F350" s="70"/>
      <c r="G350" s="69">
        <f t="shared" ref="G350:G377" si="6">I350-E350</f>
        <v>0</v>
      </c>
      <c r="H350" s="70"/>
      <c r="I350" s="69">
        <v>0</v>
      </c>
    </row>
    <row r="351" spans="3:9" s="57" customFormat="1" ht="15" hidden="1" x14ac:dyDescent="0.25">
      <c r="C351" s="24" t="s">
        <v>669</v>
      </c>
      <c r="D351" s="68"/>
      <c r="E351" s="69">
        <v>0</v>
      </c>
      <c r="F351" s="70"/>
      <c r="G351" s="69">
        <f t="shared" si="6"/>
        <v>0</v>
      </c>
      <c r="H351" s="70"/>
      <c r="I351" s="69">
        <v>0</v>
      </c>
    </row>
    <row r="352" spans="3:9" s="57" customFormat="1" ht="15" hidden="1" x14ac:dyDescent="0.25">
      <c r="C352" s="24" t="s">
        <v>406</v>
      </c>
      <c r="D352" s="68"/>
      <c r="E352" s="69">
        <v>0</v>
      </c>
      <c r="F352" s="70"/>
      <c r="G352" s="69">
        <f t="shared" si="6"/>
        <v>0</v>
      </c>
      <c r="H352" s="70"/>
      <c r="I352" s="69">
        <v>0</v>
      </c>
    </row>
    <row r="353" spans="3:9" s="57" customFormat="1" ht="14.25" hidden="1" x14ac:dyDescent="0.2">
      <c r="C353" s="24" t="s">
        <v>670</v>
      </c>
      <c r="E353" s="69">
        <v>0</v>
      </c>
      <c r="F353" s="70"/>
      <c r="G353" s="69">
        <f>I353-E353</f>
        <v>0</v>
      </c>
      <c r="H353" s="70"/>
      <c r="I353" s="69">
        <v>0</v>
      </c>
    </row>
    <row r="354" spans="3:9" s="57" customFormat="1" ht="15" hidden="1" x14ac:dyDescent="0.25">
      <c r="C354" s="24" t="s">
        <v>671</v>
      </c>
      <c r="D354" s="68"/>
      <c r="E354" s="69">
        <v>0</v>
      </c>
      <c r="F354" s="70"/>
      <c r="G354" s="69">
        <f t="shared" si="6"/>
        <v>0</v>
      </c>
      <c r="H354" s="70"/>
      <c r="I354" s="69">
        <v>0</v>
      </c>
    </row>
    <row r="355" spans="3:9" s="57" customFormat="1" ht="15" hidden="1" x14ac:dyDescent="0.25">
      <c r="C355" s="24" t="s">
        <v>661</v>
      </c>
      <c r="D355" s="68"/>
      <c r="E355" s="69">
        <v>0</v>
      </c>
      <c r="F355" s="70"/>
      <c r="G355" s="69">
        <f t="shared" si="6"/>
        <v>0</v>
      </c>
      <c r="H355" s="70"/>
      <c r="I355" s="69">
        <v>0</v>
      </c>
    </row>
    <row r="356" spans="3:9" s="57" customFormat="1" ht="15" hidden="1" x14ac:dyDescent="0.25">
      <c r="C356" s="24" t="s">
        <v>672</v>
      </c>
      <c r="D356" s="68"/>
      <c r="E356" s="69">
        <v>0</v>
      </c>
      <c r="F356" s="70"/>
      <c r="G356" s="69">
        <f t="shared" si="6"/>
        <v>0</v>
      </c>
      <c r="H356" s="70"/>
      <c r="I356" s="69">
        <v>0</v>
      </c>
    </row>
    <row r="357" spans="3:9" s="57" customFormat="1" ht="15" hidden="1" x14ac:dyDescent="0.25">
      <c r="C357" s="24" t="s">
        <v>673</v>
      </c>
      <c r="D357" s="68"/>
      <c r="E357" s="69">
        <v>0</v>
      </c>
      <c r="F357" s="70"/>
      <c r="G357" s="69">
        <f t="shared" si="6"/>
        <v>0</v>
      </c>
      <c r="H357" s="70"/>
      <c r="I357" s="69">
        <v>0</v>
      </c>
    </row>
    <row r="358" spans="3:9" s="57" customFormat="1" ht="15" hidden="1" x14ac:dyDescent="0.25">
      <c r="C358" s="24" t="s">
        <v>674</v>
      </c>
      <c r="D358" s="68"/>
      <c r="E358" s="69">
        <v>0</v>
      </c>
      <c r="F358" s="70"/>
      <c r="G358" s="69">
        <f t="shared" si="6"/>
        <v>0</v>
      </c>
      <c r="H358" s="70"/>
      <c r="I358" s="69">
        <v>0</v>
      </c>
    </row>
    <row r="359" spans="3:9" s="57" customFormat="1" ht="15" hidden="1" x14ac:dyDescent="0.25">
      <c r="C359" s="24" t="s">
        <v>670</v>
      </c>
      <c r="D359" s="68"/>
      <c r="E359" s="69">
        <v>0</v>
      </c>
      <c r="F359" s="70"/>
      <c r="G359" s="69">
        <f t="shared" si="6"/>
        <v>0</v>
      </c>
      <c r="H359" s="70"/>
      <c r="I359" s="69">
        <v>0</v>
      </c>
    </row>
    <row r="360" spans="3:9" s="57" customFormat="1" ht="14.25" hidden="1" x14ac:dyDescent="0.2">
      <c r="C360" s="24" t="s">
        <v>675</v>
      </c>
      <c r="E360" s="69">
        <v>0</v>
      </c>
      <c r="F360" s="70"/>
      <c r="G360" s="69">
        <f t="shared" si="6"/>
        <v>0</v>
      </c>
      <c r="H360" s="70"/>
      <c r="I360" s="69">
        <v>0</v>
      </c>
    </row>
    <row r="361" spans="3:9" s="57" customFormat="1" ht="14.25" hidden="1" x14ac:dyDescent="0.2">
      <c r="C361" s="24" t="s">
        <v>676</v>
      </c>
      <c r="E361" s="69">
        <v>0</v>
      </c>
      <c r="F361" s="70"/>
      <c r="G361" s="69">
        <f t="shared" si="6"/>
        <v>0</v>
      </c>
      <c r="H361" s="70"/>
      <c r="I361" s="69">
        <v>0</v>
      </c>
    </row>
    <row r="362" spans="3:9" s="57" customFormat="1" ht="14.25" x14ac:dyDescent="0.2">
      <c r="C362" s="24" t="s">
        <v>677</v>
      </c>
      <c r="E362" s="69">
        <v>-11682.670000000013</v>
      </c>
      <c r="F362" s="70"/>
      <c r="G362" s="69">
        <f t="shared" si="6"/>
        <v>40647.410000000003</v>
      </c>
      <c r="H362" s="70"/>
      <c r="I362" s="69">
        <v>28964.739999999991</v>
      </c>
    </row>
    <row r="363" spans="3:9" s="57" customFormat="1" ht="14.25" hidden="1" x14ac:dyDescent="0.2">
      <c r="C363" s="24" t="s">
        <v>678</v>
      </c>
      <c r="E363" s="69">
        <v>0</v>
      </c>
      <c r="F363" s="70"/>
      <c r="G363" s="69">
        <f t="shared" si="6"/>
        <v>0</v>
      </c>
      <c r="H363" s="70"/>
      <c r="I363" s="69">
        <v>0</v>
      </c>
    </row>
    <row r="364" spans="3:9" s="57" customFormat="1" ht="14.25" hidden="1" x14ac:dyDescent="0.2">
      <c r="C364" s="24" t="s">
        <v>679</v>
      </c>
      <c r="E364" s="69">
        <v>0</v>
      </c>
      <c r="F364" s="70"/>
      <c r="G364" s="69">
        <f t="shared" si="6"/>
        <v>0</v>
      </c>
      <c r="H364" s="70"/>
      <c r="I364" s="69">
        <v>0</v>
      </c>
    </row>
    <row r="365" spans="3:9" s="57" customFormat="1" ht="14.25" hidden="1" x14ac:dyDescent="0.2">
      <c r="C365" s="24" t="s">
        <v>680</v>
      </c>
      <c r="E365" s="69">
        <v>0</v>
      </c>
      <c r="F365" s="70"/>
      <c r="G365" s="69">
        <f t="shared" si="6"/>
        <v>0</v>
      </c>
      <c r="H365" s="70"/>
      <c r="I365" s="69">
        <v>0</v>
      </c>
    </row>
    <row r="366" spans="3:9" s="57" customFormat="1" ht="14.25" hidden="1" x14ac:dyDescent="0.2">
      <c r="C366" s="24" t="s">
        <v>681</v>
      </c>
      <c r="E366" s="69">
        <v>0</v>
      </c>
      <c r="F366" s="70"/>
      <c r="G366" s="69">
        <f t="shared" si="6"/>
        <v>0</v>
      </c>
      <c r="H366" s="70"/>
      <c r="I366" s="69">
        <v>0</v>
      </c>
    </row>
    <row r="367" spans="3:9" s="57" customFormat="1" ht="14.25" hidden="1" x14ac:dyDescent="0.2">
      <c r="C367" s="24" t="s">
        <v>669</v>
      </c>
      <c r="E367" s="69">
        <v>0</v>
      </c>
      <c r="F367" s="70"/>
      <c r="G367" s="69">
        <f t="shared" si="6"/>
        <v>0</v>
      </c>
      <c r="H367" s="70"/>
      <c r="I367" s="69">
        <v>0</v>
      </c>
    </row>
    <row r="368" spans="3:9" s="57" customFormat="1" ht="14.25" hidden="1" x14ac:dyDescent="0.2">
      <c r="C368" s="24" t="s">
        <v>682</v>
      </c>
      <c r="E368" s="69">
        <v>0</v>
      </c>
      <c r="F368" s="70"/>
      <c r="G368" s="69">
        <f t="shared" si="6"/>
        <v>0</v>
      </c>
      <c r="H368" s="70"/>
      <c r="I368" s="69">
        <v>0</v>
      </c>
    </row>
    <row r="369" spans="3:9" s="57" customFormat="1" ht="14.25" hidden="1" x14ac:dyDescent="0.2">
      <c r="C369" s="24" t="s">
        <v>683</v>
      </c>
      <c r="E369" s="69">
        <v>0</v>
      </c>
      <c r="F369" s="70"/>
      <c r="G369" s="69">
        <f t="shared" si="6"/>
        <v>0</v>
      </c>
      <c r="H369" s="70"/>
      <c r="I369" s="69">
        <v>0</v>
      </c>
    </row>
    <row r="370" spans="3:9" s="57" customFormat="1" ht="14.25" hidden="1" x14ac:dyDescent="0.2">
      <c r="C370" s="24" t="s">
        <v>684</v>
      </c>
      <c r="E370" s="69">
        <v>0</v>
      </c>
      <c r="F370" s="70"/>
      <c r="G370" s="69">
        <f t="shared" si="6"/>
        <v>0</v>
      </c>
      <c r="H370" s="70"/>
      <c r="I370" s="69">
        <v>0</v>
      </c>
    </row>
    <row r="371" spans="3:9" s="57" customFormat="1" ht="14.25" hidden="1" x14ac:dyDescent="0.2">
      <c r="C371" s="90" t="s">
        <v>685</v>
      </c>
      <c r="E371" s="69">
        <v>0</v>
      </c>
      <c r="F371" s="70"/>
      <c r="G371" s="69">
        <f t="shared" si="6"/>
        <v>0</v>
      </c>
      <c r="H371" s="70"/>
      <c r="I371" s="69">
        <v>0</v>
      </c>
    </row>
    <row r="372" spans="3:9" s="57" customFormat="1" ht="14.25" hidden="1" x14ac:dyDescent="0.2">
      <c r="C372" s="90" t="s">
        <v>686</v>
      </c>
      <c r="E372" s="69">
        <v>0</v>
      </c>
      <c r="F372" s="70"/>
      <c r="G372" s="69">
        <f t="shared" si="6"/>
        <v>0</v>
      </c>
      <c r="H372" s="70"/>
      <c r="I372" s="69">
        <v>0</v>
      </c>
    </row>
    <row r="373" spans="3:9" s="57" customFormat="1" ht="15" hidden="1" x14ac:dyDescent="0.25">
      <c r="C373" s="24" t="s">
        <v>687</v>
      </c>
      <c r="D373" s="68"/>
      <c r="E373" s="69">
        <v>0</v>
      </c>
      <c r="F373" s="70"/>
      <c r="G373" s="69">
        <f t="shared" si="6"/>
        <v>0</v>
      </c>
      <c r="H373" s="70"/>
      <c r="I373" s="69">
        <v>0</v>
      </c>
    </row>
    <row r="374" spans="3:9" hidden="1" x14ac:dyDescent="0.2">
      <c r="C374" s="90" t="s">
        <v>112</v>
      </c>
      <c r="E374" s="61">
        <v>0</v>
      </c>
      <c r="G374" s="69">
        <f t="shared" si="6"/>
        <v>0</v>
      </c>
      <c r="I374" s="61">
        <v>0</v>
      </c>
    </row>
    <row r="375" spans="3:9" hidden="1" x14ac:dyDescent="0.2">
      <c r="C375" s="90" t="s">
        <v>688</v>
      </c>
      <c r="E375" s="61">
        <v>0</v>
      </c>
      <c r="G375" s="69">
        <f t="shared" si="6"/>
        <v>0</v>
      </c>
      <c r="I375" s="61">
        <v>0</v>
      </c>
    </row>
    <row r="376" spans="3:9" hidden="1" x14ac:dyDescent="0.2">
      <c r="C376" s="90" t="s">
        <v>143</v>
      </c>
      <c r="E376" s="61">
        <v>0</v>
      </c>
      <c r="G376" s="69">
        <f t="shared" si="6"/>
        <v>0</v>
      </c>
      <c r="I376" s="61">
        <v>0</v>
      </c>
    </row>
    <row r="377" spans="3:9" hidden="1" x14ac:dyDescent="0.2">
      <c r="C377" s="90" t="s">
        <v>689</v>
      </c>
      <c r="E377" s="61">
        <v>0</v>
      </c>
      <c r="G377" s="69">
        <f t="shared" si="6"/>
        <v>0</v>
      </c>
      <c r="I377" s="61">
        <v>0</v>
      </c>
    </row>
    <row r="378" spans="3:9" s="57" customFormat="1" ht="14.25" x14ac:dyDescent="0.2">
      <c r="E378" s="76">
        <f>SUM(E350:E377)</f>
        <v>-11682.670000000013</v>
      </c>
      <c r="F378" s="70"/>
      <c r="G378" s="76">
        <f>I378-E378</f>
        <v>40647.410000000003</v>
      </c>
      <c r="H378" s="70"/>
      <c r="I378" s="76">
        <f>SUM(I350:I377)</f>
        <v>28964.739999999991</v>
      </c>
    </row>
    <row r="379" spans="3:9" s="57" customFormat="1" ht="14.25" x14ac:dyDescent="0.2">
      <c r="C379" s="91"/>
      <c r="D379" s="91"/>
      <c r="E379" s="72"/>
      <c r="F379" s="70"/>
      <c r="G379" s="31"/>
      <c r="H379" s="70"/>
      <c r="I379" s="72"/>
    </row>
    <row r="380" spans="3:9" s="57" customFormat="1" ht="15" thickBot="1" x14ac:dyDescent="0.25">
      <c r="C380" s="92" t="s">
        <v>690</v>
      </c>
      <c r="D380" s="93"/>
      <c r="E380" s="94">
        <f>+E378+E348+E293</f>
        <v>31711869.800000001</v>
      </c>
      <c r="F380" s="72"/>
      <c r="G380" s="94">
        <f>+G378+G348+G293</f>
        <v>4715581.4799999977</v>
      </c>
      <c r="H380" s="72"/>
      <c r="I380" s="94">
        <f>+I378+I348+I293</f>
        <v>36427451.280000001</v>
      </c>
    </row>
    <row r="381" spans="3:9" s="57" customFormat="1" ht="15" thickTop="1" x14ac:dyDescent="0.2">
      <c r="C381" s="53"/>
      <c r="D381" s="53"/>
      <c r="E381" s="72"/>
      <c r="F381" s="72"/>
      <c r="G381" s="31"/>
      <c r="H381" s="72"/>
      <c r="I381" s="72"/>
    </row>
    <row r="382" spans="3:9" s="57" customFormat="1" ht="14.25" x14ac:dyDescent="0.2">
      <c r="C382" s="53" t="s">
        <v>632</v>
      </c>
      <c r="D382" s="53"/>
      <c r="E382" s="95">
        <f>E295</f>
        <v>5922011</v>
      </c>
      <c r="F382" s="72"/>
      <c r="G382" s="96">
        <f>G295</f>
        <v>5922011</v>
      </c>
      <c r="H382" s="72"/>
      <c r="I382" s="95">
        <f>I295</f>
        <v>5922011</v>
      </c>
    </row>
    <row r="383" spans="3:9" s="57" customFormat="1" ht="14.25" x14ac:dyDescent="0.2">
      <c r="C383" s="97"/>
      <c r="D383" s="53"/>
      <c r="E383" s="69"/>
      <c r="F383" s="72"/>
      <c r="G383" s="51"/>
      <c r="H383" s="72"/>
      <c r="I383" s="69"/>
    </row>
    <row r="384" spans="3:9" s="57" customFormat="1" ht="15" thickBot="1" x14ac:dyDescent="0.25">
      <c r="C384" s="98" t="s">
        <v>691</v>
      </c>
      <c r="D384" s="93"/>
      <c r="E384" s="88">
        <f>IFERROR(+E380/E382,0)</f>
        <v>5.3549157203524276</v>
      </c>
      <c r="F384" s="72"/>
      <c r="G384" s="88">
        <f>IFERROR(+G380/G382,0)</f>
        <v>0.79628043244093905</v>
      </c>
      <c r="H384" s="72"/>
      <c r="I384" s="88">
        <f>IFERROR(+I380/I382,0)</f>
        <v>6.151196152793367</v>
      </c>
    </row>
    <row r="385" spans="5:9" s="57" customFormat="1" ht="15" thickTop="1" x14ac:dyDescent="0.2">
      <c r="E385" s="61"/>
      <c r="F385" s="62"/>
      <c r="G385" s="61"/>
      <c r="H385" s="62"/>
      <c r="I385" s="61"/>
    </row>
  </sheetData>
  <mergeCells count="6">
    <mergeCell ref="C2:I2"/>
    <mergeCell ref="C3:I3"/>
    <mergeCell ref="C4:I4"/>
    <mergeCell ref="C5:I5"/>
    <mergeCell ref="C6:I6"/>
    <mergeCell ref="C7:I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6074-194D-41B1-98FC-AFD0D2B56C66}">
  <sheetPr codeName="Sheet7">
    <pageSetUpPr fitToPage="1"/>
  </sheetPr>
  <dimension ref="C2:O385"/>
  <sheetViews>
    <sheetView showGridLines="0" zoomScale="90" zoomScaleNormal="90" zoomScaleSheetLayoutView="100" workbookViewId="0">
      <selection activeCell="C4" sqref="C4:O4"/>
    </sheetView>
  </sheetViews>
  <sheetFormatPr defaultColWidth="9.28515625" defaultRowHeight="12" x14ac:dyDescent="0.2"/>
  <cols>
    <col min="1" max="2" width="9.28515625" style="102"/>
    <col min="3" max="3" width="61.7109375" style="99" customWidth="1"/>
    <col min="4" max="8" width="13.85546875" style="101" bestFit="1" customWidth="1"/>
    <col min="9" max="9" width="14.5703125" style="101" bestFit="1" customWidth="1"/>
    <col min="10" max="12" width="13.85546875" style="101" bestFit="1" customWidth="1"/>
    <col min="13" max="13" width="13.140625" style="101" bestFit="1" customWidth="1"/>
    <col min="14" max="14" width="13.140625" style="102" bestFit="1" customWidth="1"/>
    <col min="15" max="15" width="14.7109375" style="102" bestFit="1" customWidth="1"/>
    <col min="16" max="16384" width="9.28515625" style="102"/>
  </cols>
  <sheetData>
    <row r="2" spans="3:15" ht="9.75" customHeight="1" x14ac:dyDescent="0.2">
      <c r="C2" s="100"/>
    </row>
    <row r="3" spans="3:15" ht="15" customHeight="1" x14ac:dyDescent="0.2">
      <c r="C3" s="103" t="s">
        <v>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3:15" ht="15.75" customHeight="1" x14ac:dyDescent="0.2"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3:15" ht="15" customHeight="1" x14ac:dyDescent="0.2">
      <c r="C5" s="103" t="s">
        <v>704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3:15" ht="15" customHeight="1" thickBot="1" x14ac:dyDescent="0.25">
      <c r="C6" s="104" t="s">
        <v>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3:15" x14ac:dyDescent="0.2"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3:15" x14ac:dyDescent="0.2">
      <c r="D8" s="106" t="s">
        <v>692</v>
      </c>
      <c r="E8" s="106" t="s">
        <v>693</v>
      </c>
      <c r="F8" s="106" t="s">
        <v>694</v>
      </c>
      <c r="G8" s="106" t="s">
        <v>695</v>
      </c>
      <c r="H8" s="106" t="s">
        <v>696</v>
      </c>
      <c r="I8" s="106" t="s">
        <v>697</v>
      </c>
      <c r="J8" s="106" t="s">
        <v>698</v>
      </c>
      <c r="K8" s="107" t="s">
        <v>699</v>
      </c>
      <c r="L8" s="107" t="s">
        <v>700</v>
      </c>
      <c r="M8" s="107" t="s">
        <v>701</v>
      </c>
      <c r="N8" s="108" t="s">
        <v>702</v>
      </c>
      <c r="O8" s="108" t="s">
        <v>703</v>
      </c>
    </row>
    <row r="9" spans="3:15" ht="5.25" customHeight="1" x14ac:dyDescent="0.2">
      <c r="D9" s="109"/>
      <c r="E9" s="109"/>
      <c r="F9" s="109"/>
      <c r="G9" s="109"/>
      <c r="H9" s="109"/>
      <c r="I9" s="109"/>
      <c r="J9" s="109"/>
      <c r="K9" s="110"/>
      <c r="L9" s="110"/>
      <c r="M9" s="110"/>
      <c r="N9" s="111"/>
      <c r="O9" s="111"/>
    </row>
    <row r="10" spans="3:15" ht="12.75" x14ac:dyDescent="0.2">
      <c r="C10" s="67" t="s">
        <v>380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3:15" ht="12.75" x14ac:dyDescent="0.2">
      <c r="C11" s="24" t="s">
        <v>381</v>
      </c>
      <c r="D11" s="69">
        <v>4466248.99</v>
      </c>
      <c r="E11" s="69">
        <v>4417324.879999999</v>
      </c>
      <c r="F11" s="69">
        <v>4417324.8800000008</v>
      </c>
      <c r="G11" s="69">
        <v>4431920.57</v>
      </c>
      <c r="H11" s="69">
        <v>4434439.1499999985</v>
      </c>
      <c r="I11" s="69">
        <v>4525587.5199999996</v>
      </c>
      <c r="J11" s="69">
        <v>4613452.0300000012</v>
      </c>
      <c r="K11" s="69">
        <v>4726976.7200000025</v>
      </c>
      <c r="L11" s="69">
        <v>4775897.1199999973</v>
      </c>
      <c r="M11" s="69"/>
      <c r="N11" s="69"/>
      <c r="O11" s="69"/>
    </row>
    <row r="12" spans="3:15" ht="12.75" hidden="1" x14ac:dyDescent="0.2">
      <c r="C12" s="24" t="s">
        <v>382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/>
      <c r="N12" s="69"/>
      <c r="O12" s="69"/>
    </row>
    <row r="13" spans="3:15" ht="12.75" hidden="1" x14ac:dyDescent="0.2">
      <c r="C13" s="24" t="s">
        <v>383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/>
      <c r="N13" s="69"/>
      <c r="O13" s="69"/>
    </row>
    <row r="14" spans="3:15" ht="12.75" hidden="1" x14ac:dyDescent="0.2">
      <c r="C14" s="24" t="s">
        <v>384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/>
      <c r="N14" s="69"/>
      <c r="O14" s="69"/>
    </row>
    <row r="15" spans="3:15" ht="12.75" hidden="1" x14ac:dyDescent="0.2">
      <c r="C15" s="24" t="s">
        <v>385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/>
      <c r="N15" s="69"/>
      <c r="O15" s="69"/>
    </row>
    <row r="16" spans="3:15" ht="12.75" hidden="1" x14ac:dyDescent="0.2">
      <c r="C16" s="24" t="s">
        <v>103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/>
      <c r="N16" s="69"/>
      <c r="O16" s="69"/>
    </row>
    <row r="17" spans="3:15" ht="12.75" hidden="1" x14ac:dyDescent="0.2">
      <c r="C17" s="24" t="s">
        <v>386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/>
      <c r="N17" s="69"/>
      <c r="O17" s="69"/>
    </row>
    <row r="18" spans="3:15" ht="12.75" hidden="1" x14ac:dyDescent="0.2">
      <c r="C18" s="24" t="s">
        <v>387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/>
      <c r="N18" s="69"/>
      <c r="O18" s="69"/>
    </row>
    <row r="19" spans="3:15" ht="12.75" hidden="1" x14ac:dyDescent="0.2">
      <c r="C19" s="24" t="s">
        <v>388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/>
      <c r="N19" s="69"/>
      <c r="O19" s="69"/>
    </row>
    <row r="20" spans="3:15" ht="12.75" hidden="1" x14ac:dyDescent="0.2">
      <c r="C20" s="24" t="s">
        <v>389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/>
      <c r="N20" s="69"/>
      <c r="O20" s="69"/>
    </row>
    <row r="21" spans="3:15" ht="12.75" hidden="1" x14ac:dyDescent="0.2">
      <c r="C21" s="24" t="s">
        <v>390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/>
      <c r="N21" s="69"/>
      <c r="O21" s="69"/>
    </row>
    <row r="22" spans="3:15" ht="12.75" hidden="1" x14ac:dyDescent="0.2">
      <c r="C22" s="24" t="s">
        <v>391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/>
      <c r="N22" s="69"/>
      <c r="O22" s="69"/>
    </row>
    <row r="23" spans="3:15" ht="12.75" hidden="1" x14ac:dyDescent="0.2">
      <c r="C23" s="24" t="s">
        <v>392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/>
      <c r="N23" s="69"/>
      <c r="O23" s="69"/>
    </row>
    <row r="24" spans="3:15" ht="12.75" hidden="1" x14ac:dyDescent="0.2">
      <c r="C24" s="24" t="s">
        <v>393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/>
      <c r="N24" s="69"/>
      <c r="O24" s="69"/>
    </row>
    <row r="25" spans="3:15" ht="12.75" hidden="1" x14ac:dyDescent="0.2">
      <c r="C25" s="24" t="s">
        <v>394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/>
      <c r="N25" s="69"/>
      <c r="O25" s="69"/>
    </row>
    <row r="26" spans="3:15" ht="12.75" hidden="1" x14ac:dyDescent="0.2">
      <c r="C26" s="24" t="s">
        <v>395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/>
      <c r="N26" s="69"/>
      <c r="O26" s="69"/>
    </row>
    <row r="27" spans="3:15" ht="12.75" hidden="1" x14ac:dyDescent="0.2">
      <c r="C27" s="24" t="s">
        <v>396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/>
      <c r="N27" s="69"/>
      <c r="O27" s="69"/>
    </row>
    <row r="28" spans="3:15" ht="12.75" hidden="1" x14ac:dyDescent="0.2">
      <c r="C28" s="24" t="s">
        <v>397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/>
      <c r="N28" s="69"/>
      <c r="O28" s="69"/>
    </row>
    <row r="29" spans="3:15" ht="12.75" hidden="1" x14ac:dyDescent="0.2">
      <c r="C29" s="24" t="s">
        <v>398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/>
      <c r="N29" s="69"/>
      <c r="O29" s="69"/>
    </row>
    <row r="30" spans="3:15" ht="12.75" hidden="1" x14ac:dyDescent="0.2">
      <c r="C30" s="24" t="s">
        <v>399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/>
      <c r="N30" s="69"/>
      <c r="O30" s="69"/>
    </row>
    <row r="31" spans="3:15" ht="12.75" hidden="1" x14ac:dyDescent="0.2">
      <c r="C31" s="24" t="s">
        <v>400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/>
      <c r="N31" s="69"/>
      <c r="O31" s="69"/>
    </row>
    <row r="32" spans="3:15" ht="12.75" hidden="1" x14ac:dyDescent="0.2">
      <c r="C32" s="24" t="s">
        <v>401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/>
      <c r="N32" s="69"/>
      <c r="O32" s="69"/>
    </row>
    <row r="33" spans="3:15" ht="12.75" hidden="1" x14ac:dyDescent="0.2">
      <c r="C33" s="24" t="s">
        <v>402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/>
      <c r="N33" s="69"/>
      <c r="O33" s="69"/>
    </row>
    <row r="34" spans="3:15" ht="12.75" hidden="1" x14ac:dyDescent="0.2">
      <c r="C34" s="24" t="s">
        <v>403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/>
      <c r="N34" s="69"/>
      <c r="O34" s="69"/>
    </row>
    <row r="35" spans="3:15" ht="12.75" hidden="1" x14ac:dyDescent="0.2">
      <c r="C35" s="24" t="s">
        <v>404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/>
      <c r="N35" s="69"/>
      <c r="O35" s="69"/>
    </row>
    <row r="36" spans="3:15" ht="12.75" hidden="1" x14ac:dyDescent="0.2">
      <c r="C36" s="24" t="s">
        <v>405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/>
      <c r="N36" s="69"/>
      <c r="O36" s="69"/>
    </row>
    <row r="37" spans="3:15" ht="12.75" hidden="1" x14ac:dyDescent="0.2">
      <c r="C37" s="24" t="s">
        <v>406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/>
      <c r="N37" s="69"/>
      <c r="O37" s="69"/>
    </row>
    <row r="38" spans="3:15" ht="12.75" hidden="1" x14ac:dyDescent="0.2">
      <c r="C38" s="24" t="s">
        <v>407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/>
      <c r="N38" s="69"/>
      <c r="O38" s="69"/>
    </row>
    <row r="39" spans="3:15" ht="12.75" hidden="1" x14ac:dyDescent="0.2">
      <c r="C39" s="24" t="s">
        <v>408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/>
      <c r="N39" s="69"/>
      <c r="O39" s="69"/>
    </row>
    <row r="40" spans="3:15" ht="12.75" hidden="1" x14ac:dyDescent="0.2">
      <c r="C40" s="24" t="s">
        <v>409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/>
      <c r="N40" s="69"/>
      <c r="O40" s="69"/>
    </row>
    <row r="41" spans="3:15" ht="12.75" hidden="1" x14ac:dyDescent="0.2">
      <c r="C41" s="24" t="s">
        <v>410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/>
      <c r="N41" s="69"/>
      <c r="O41" s="69"/>
    </row>
    <row r="42" spans="3:15" ht="12.75" hidden="1" x14ac:dyDescent="0.2">
      <c r="C42" s="24" t="s">
        <v>411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/>
      <c r="N42" s="69"/>
      <c r="O42" s="69"/>
    </row>
    <row r="43" spans="3:15" ht="12.75" hidden="1" x14ac:dyDescent="0.2">
      <c r="C43" s="24" t="s">
        <v>412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/>
      <c r="N43" s="69"/>
      <c r="O43" s="69"/>
    </row>
    <row r="44" spans="3:15" ht="12.75" hidden="1" x14ac:dyDescent="0.2">
      <c r="C44" s="24" t="s">
        <v>413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/>
      <c r="N44" s="69"/>
      <c r="O44" s="69"/>
    </row>
    <row r="45" spans="3:15" ht="12.75" hidden="1" x14ac:dyDescent="0.2">
      <c r="C45" s="24" t="s">
        <v>394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/>
      <c r="N45" s="69"/>
      <c r="O45" s="69"/>
    </row>
    <row r="46" spans="3:15" ht="12.75" hidden="1" x14ac:dyDescent="0.2">
      <c r="C46" s="24" t="s">
        <v>400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/>
      <c r="N46" s="69"/>
      <c r="O46" s="69"/>
    </row>
    <row r="47" spans="3:15" ht="12.75" hidden="1" x14ac:dyDescent="0.2">
      <c r="C47" s="24" t="s">
        <v>414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/>
      <c r="N47" s="69"/>
      <c r="O47" s="69"/>
    </row>
    <row r="48" spans="3:15" ht="12.75" hidden="1" x14ac:dyDescent="0.2">
      <c r="C48" s="24" t="s">
        <v>415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/>
      <c r="N48" s="69"/>
      <c r="O48" s="69"/>
    </row>
    <row r="49" spans="3:15" ht="12.75" hidden="1" x14ac:dyDescent="0.2">
      <c r="C49" s="24" t="s">
        <v>416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/>
      <c r="N49" s="69"/>
      <c r="O49" s="69"/>
    </row>
    <row r="50" spans="3:15" ht="12.75" hidden="1" x14ac:dyDescent="0.2">
      <c r="C50" s="24" t="s">
        <v>417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/>
      <c r="N50" s="72"/>
      <c r="O50" s="72"/>
    </row>
    <row r="51" spans="3:15" ht="12.75" hidden="1" x14ac:dyDescent="0.2">
      <c r="C51" s="24" t="s">
        <v>418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/>
      <c r="N51" s="72"/>
      <c r="O51" s="72"/>
    </row>
    <row r="52" spans="3:15" ht="12.75" hidden="1" x14ac:dyDescent="0.2">
      <c r="C52" s="24" t="s">
        <v>419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/>
      <c r="N52" s="72"/>
      <c r="O52" s="72"/>
    </row>
    <row r="53" spans="3:15" ht="12.75" hidden="1" x14ac:dyDescent="0.2">
      <c r="C53" s="24" t="s">
        <v>420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/>
      <c r="N53" s="72"/>
      <c r="O53" s="72"/>
    </row>
    <row r="54" spans="3:15" ht="12.75" hidden="1" x14ac:dyDescent="0.2">
      <c r="C54" s="24" t="s">
        <v>421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/>
      <c r="N54" s="72"/>
      <c r="O54" s="72"/>
    </row>
    <row r="55" spans="3:15" ht="12.75" hidden="1" x14ac:dyDescent="0.2">
      <c r="C55" s="24" t="s">
        <v>422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/>
      <c r="N55" s="72"/>
      <c r="O55" s="72"/>
    </row>
    <row r="56" spans="3:15" ht="12.75" hidden="1" x14ac:dyDescent="0.2">
      <c r="C56" s="24" t="s">
        <v>423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/>
      <c r="N56" s="72"/>
      <c r="O56" s="72"/>
    </row>
    <row r="57" spans="3:15" ht="12.75" hidden="1" x14ac:dyDescent="0.2">
      <c r="C57" s="24" t="s">
        <v>424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/>
      <c r="N57" s="72"/>
      <c r="O57" s="72"/>
    </row>
    <row r="58" spans="3:15" ht="12.75" hidden="1" x14ac:dyDescent="0.2">
      <c r="C58" s="24" t="s">
        <v>425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/>
      <c r="N58" s="72"/>
      <c r="O58" s="72"/>
    </row>
    <row r="59" spans="3:15" ht="12.75" hidden="1" x14ac:dyDescent="0.2">
      <c r="C59" s="24" t="s">
        <v>426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/>
      <c r="N59" s="72"/>
      <c r="O59" s="72"/>
    </row>
    <row r="60" spans="3:15" ht="12.75" hidden="1" x14ac:dyDescent="0.2">
      <c r="C60" s="24" t="s">
        <v>427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/>
      <c r="N60" s="72"/>
      <c r="O60" s="72"/>
    </row>
    <row r="61" spans="3:15" ht="12.75" hidden="1" x14ac:dyDescent="0.2">
      <c r="C61" s="24" t="s">
        <v>428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/>
      <c r="N61" s="72"/>
      <c r="O61" s="72"/>
    </row>
    <row r="62" spans="3:15" ht="12.75" hidden="1" x14ac:dyDescent="0.2">
      <c r="C62" s="24" t="s">
        <v>429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/>
      <c r="N62" s="72"/>
      <c r="O62" s="72"/>
    </row>
    <row r="63" spans="3:15" ht="12.75" hidden="1" x14ac:dyDescent="0.2">
      <c r="C63" s="24" t="s">
        <v>430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/>
      <c r="N63" s="69"/>
      <c r="O63" s="69"/>
    </row>
    <row r="64" spans="3:15" ht="12.75" hidden="1" x14ac:dyDescent="0.2">
      <c r="C64" s="24" t="s">
        <v>430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/>
      <c r="N64" s="69"/>
      <c r="O64" s="69"/>
    </row>
    <row r="65" spans="3:15" ht="12.75" hidden="1" x14ac:dyDescent="0.2">
      <c r="C65" s="24" t="s">
        <v>431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/>
      <c r="N65" s="69"/>
      <c r="O65" s="69"/>
    </row>
    <row r="66" spans="3:15" ht="12.75" hidden="1" x14ac:dyDescent="0.2">
      <c r="C66" s="24" t="s">
        <v>432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/>
      <c r="N66" s="72"/>
      <c r="O66" s="72"/>
    </row>
    <row r="67" spans="3:15" ht="12.75" hidden="1" x14ac:dyDescent="0.2">
      <c r="C67" s="24" t="s">
        <v>433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/>
      <c r="N67" s="72"/>
      <c r="O67" s="72"/>
    </row>
    <row r="68" spans="3:15" ht="12.75" hidden="1" x14ac:dyDescent="0.2">
      <c r="C68" s="24" t="s">
        <v>434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/>
      <c r="N68" s="72"/>
      <c r="O68" s="72"/>
    </row>
    <row r="69" spans="3:15" ht="12.75" hidden="1" x14ac:dyDescent="0.2">
      <c r="C69" s="24" t="s">
        <v>435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/>
      <c r="N69" s="72"/>
      <c r="O69" s="72"/>
    </row>
    <row r="70" spans="3:15" ht="12.75" hidden="1" x14ac:dyDescent="0.2">
      <c r="C70" s="24" t="s">
        <v>436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/>
      <c r="N70" s="72"/>
      <c r="O70" s="72"/>
    </row>
    <row r="71" spans="3:15" ht="12.75" hidden="1" x14ac:dyDescent="0.2">
      <c r="C71" s="24" t="s">
        <v>437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/>
      <c r="N71" s="72"/>
      <c r="O71" s="72"/>
    </row>
    <row r="72" spans="3:15" ht="12.75" hidden="1" x14ac:dyDescent="0.2">
      <c r="C72" s="24" t="s">
        <v>438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/>
      <c r="N72" s="72"/>
      <c r="O72" s="72"/>
    </row>
    <row r="73" spans="3:15" ht="12.75" hidden="1" x14ac:dyDescent="0.2">
      <c r="C73" s="24" t="s">
        <v>439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/>
      <c r="N73" s="69"/>
      <c r="O73" s="69"/>
    </row>
    <row r="74" spans="3:15" ht="12.75" hidden="1" x14ac:dyDescent="0.2">
      <c r="C74" s="24" t="s">
        <v>440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/>
      <c r="N74" s="69"/>
      <c r="O74" s="69"/>
    </row>
    <row r="75" spans="3:15" ht="12.75" hidden="1" x14ac:dyDescent="0.2">
      <c r="C75" s="24" t="s">
        <v>441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/>
      <c r="N75" s="69"/>
      <c r="O75" s="69"/>
    </row>
    <row r="76" spans="3:15" ht="12.75" hidden="1" x14ac:dyDescent="0.2">
      <c r="C76" s="24" t="s">
        <v>442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/>
      <c r="N76" s="69"/>
      <c r="O76" s="69"/>
    </row>
    <row r="77" spans="3:15" ht="12.75" hidden="1" x14ac:dyDescent="0.2">
      <c r="C77" s="24" t="s">
        <v>443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/>
      <c r="N77" s="69"/>
      <c r="O77" s="69"/>
    </row>
    <row r="78" spans="3:15" ht="12.75" hidden="1" x14ac:dyDescent="0.2">
      <c r="C78" s="24" t="s">
        <v>444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/>
      <c r="N78" s="69"/>
      <c r="O78" s="69"/>
    </row>
    <row r="79" spans="3:15" ht="12.75" hidden="1" x14ac:dyDescent="0.2">
      <c r="C79" s="24" t="s">
        <v>445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/>
      <c r="N79" s="69"/>
      <c r="O79" s="69"/>
    </row>
    <row r="80" spans="3:15" ht="12.75" hidden="1" x14ac:dyDescent="0.2">
      <c r="C80" s="24" t="s">
        <v>446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/>
      <c r="N80" s="69"/>
      <c r="O80" s="69"/>
    </row>
    <row r="81" spans="3:15" ht="12.75" hidden="1" x14ac:dyDescent="0.2">
      <c r="C81" s="24" t="s">
        <v>447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/>
      <c r="N81" s="69"/>
      <c r="O81" s="69"/>
    </row>
    <row r="82" spans="3:15" ht="12.75" hidden="1" x14ac:dyDescent="0.2">
      <c r="C82" s="24" t="s">
        <v>447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/>
      <c r="N82" s="69"/>
      <c r="O82" s="69"/>
    </row>
    <row r="83" spans="3:15" ht="12.75" hidden="1" x14ac:dyDescent="0.2">
      <c r="C83" s="24" t="s">
        <v>447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/>
      <c r="N83" s="69"/>
      <c r="O83" s="69"/>
    </row>
    <row r="84" spans="3:15" ht="12.75" hidden="1" x14ac:dyDescent="0.2">
      <c r="C84" s="24" t="s">
        <v>448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/>
      <c r="N84" s="69"/>
      <c r="O84" s="69"/>
    </row>
    <row r="85" spans="3:15" ht="12.75" hidden="1" x14ac:dyDescent="0.2">
      <c r="C85" s="24" t="s">
        <v>108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/>
      <c r="N85" s="69"/>
      <c r="O85" s="69"/>
    </row>
    <row r="86" spans="3:15" ht="12.75" hidden="1" x14ac:dyDescent="0.2">
      <c r="C86" s="24" t="s">
        <v>449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/>
      <c r="N86" s="69"/>
      <c r="O86" s="69"/>
    </row>
    <row r="87" spans="3:15" ht="12.75" hidden="1" x14ac:dyDescent="0.2">
      <c r="C87" s="24" t="s">
        <v>450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/>
      <c r="N87" s="69"/>
      <c r="O87" s="69"/>
    </row>
    <row r="88" spans="3:15" ht="12.75" hidden="1" x14ac:dyDescent="0.2">
      <c r="C88" s="24" t="s">
        <v>451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/>
      <c r="N88" s="69"/>
      <c r="O88" s="69"/>
    </row>
    <row r="89" spans="3:15" ht="12.75" hidden="1" x14ac:dyDescent="0.2">
      <c r="C89" s="24" t="s">
        <v>452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/>
      <c r="N89" s="69"/>
      <c r="O89" s="69"/>
    </row>
    <row r="90" spans="3:15" ht="12.75" hidden="1" x14ac:dyDescent="0.2">
      <c r="C90" s="24" t="s">
        <v>453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/>
      <c r="N90" s="69"/>
      <c r="O90" s="69"/>
    </row>
    <row r="91" spans="3:15" ht="12.75" hidden="1" x14ac:dyDescent="0.2">
      <c r="C91" s="24" t="s">
        <v>454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/>
      <c r="N91" s="69"/>
      <c r="O91" s="69"/>
    </row>
    <row r="92" spans="3:15" ht="12.75" hidden="1" x14ac:dyDescent="0.2">
      <c r="C92" s="24" t="s">
        <v>455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/>
      <c r="N92" s="51"/>
      <c r="O92" s="51"/>
    </row>
    <row r="93" spans="3:15" ht="12.75" hidden="1" x14ac:dyDescent="0.2">
      <c r="C93" s="24" t="s">
        <v>456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/>
      <c r="N93" s="51"/>
      <c r="O93" s="51"/>
    </row>
    <row r="94" spans="3:15" ht="12.75" x14ac:dyDescent="0.2">
      <c r="C94" s="24" t="s">
        <v>457</v>
      </c>
      <c r="D94" s="51">
        <v>-763527.9</v>
      </c>
      <c r="E94" s="51">
        <v>-751408.08</v>
      </c>
      <c r="F94" s="51">
        <v>-739288.26000000024</v>
      </c>
      <c r="G94" s="51">
        <v>-763527.89999999991</v>
      </c>
      <c r="H94" s="51">
        <v>-739288.25999999978</v>
      </c>
      <c r="I94" s="51">
        <v>-763527.89999999991</v>
      </c>
      <c r="J94" s="51">
        <v>-800923.62000000011</v>
      </c>
      <c r="K94" s="51">
        <v>-743431.29</v>
      </c>
      <c r="L94" s="51">
        <v>-824726.11000000034</v>
      </c>
      <c r="M94" s="51"/>
      <c r="N94" s="51"/>
      <c r="O94" s="51"/>
    </row>
    <row r="95" spans="3:15" ht="12.75" hidden="1" x14ac:dyDescent="0.2">
      <c r="C95" s="24" t="s">
        <v>458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/>
      <c r="N95" s="51"/>
      <c r="O95" s="51"/>
    </row>
    <row r="96" spans="3:15" ht="12.75" hidden="1" x14ac:dyDescent="0.2">
      <c r="C96" s="24" t="s">
        <v>459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/>
      <c r="N96" s="69"/>
      <c r="O96" s="69"/>
    </row>
    <row r="97" spans="3:15" ht="12.75" hidden="1" x14ac:dyDescent="0.2">
      <c r="C97" s="24" t="s">
        <v>460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/>
      <c r="N97" s="69"/>
      <c r="O97" s="69"/>
    </row>
    <row r="98" spans="3:15" ht="12.75" hidden="1" x14ac:dyDescent="0.2">
      <c r="C98" s="24" t="s">
        <v>461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/>
      <c r="N98" s="69"/>
      <c r="O98" s="69"/>
    </row>
    <row r="99" spans="3:15" ht="12.75" hidden="1" x14ac:dyDescent="0.2">
      <c r="C99" s="24" t="s">
        <v>462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/>
      <c r="N99" s="69"/>
      <c r="O99" s="69"/>
    </row>
    <row r="100" spans="3:15" ht="12.75" hidden="1" x14ac:dyDescent="0.2">
      <c r="C100" s="24" t="s">
        <v>463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/>
      <c r="N100" s="69"/>
      <c r="O100" s="69"/>
    </row>
    <row r="101" spans="3:15" ht="12.75" hidden="1" x14ac:dyDescent="0.2">
      <c r="C101" s="24" t="s">
        <v>464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/>
      <c r="N101" s="69"/>
      <c r="O101" s="69"/>
    </row>
    <row r="102" spans="3:15" ht="12.75" hidden="1" x14ac:dyDescent="0.2">
      <c r="C102" s="24" t="s">
        <v>465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/>
      <c r="N102" s="69"/>
      <c r="O102" s="69"/>
    </row>
    <row r="103" spans="3:15" ht="12.75" hidden="1" x14ac:dyDescent="0.2">
      <c r="C103" s="24" t="s">
        <v>466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/>
      <c r="N103" s="69"/>
      <c r="O103" s="69"/>
    </row>
    <row r="104" spans="3:15" ht="12.75" hidden="1" x14ac:dyDescent="0.2">
      <c r="C104" s="24" t="s">
        <v>467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/>
      <c r="N104" s="69"/>
      <c r="O104" s="69"/>
    </row>
    <row r="105" spans="3:15" ht="12.75" hidden="1" x14ac:dyDescent="0.2">
      <c r="C105" s="24" t="s">
        <v>468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/>
      <c r="N105" s="72"/>
      <c r="O105" s="72"/>
    </row>
    <row r="106" spans="3:15" ht="12.75" hidden="1" x14ac:dyDescent="0.2">
      <c r="C106" s="24" t="s">
        <v>469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/>
      <c r="N106" s="72"/>
      <c r="O106" s="72"/>
    </row>
    <row r="107" spans="3:15" ht="12.75" hidden="1" x14ac:dyDescent="0.2">
      <c r="C107" s="24" t="s">
        <v>470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/>
      <c r="N107" s="72"/>
      <c r="O107" s="72"/>
    </row>
    <row r="108" spans="3:15" ht="12.75" hidden="1" x14ac:dyDescent="0.2">
      <c r="C108" s="24" t="s">
        <v>471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/>
      <c r="N108" s="72"/>
      <c r="O108" s="72"/>
    </row>
    <row r="109" spans="3:15" ht="12.75" hidden="1" x14ac:dyDescent="0.2">
      <c r="C109" s="24" t="s">
        <v>472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/>
      <c r="N109" s="72"/>
      <c r="O109" s="72"/>
    </row>
    <row r="110" spans="3:15" ht="12.75" hidden="1" x14ac:dyDescent="0.2">
      <c r="C110" s="24" t="s">
        <v>473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/>
      <c r="N110" s="72"/>
      <c r="O110" s="72"/>
    </row>
    <row r="111" spans="3:15" ht="12.75" hidden="1" x14ac:dyDescent="0.2">
      <c r="C111" s="24" t="s">
        <v>158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/>
      <c r="N111" s="72"/>
      <c r="O111" s="72"/>
    </row>
    <row r="112" spans="3:15" ht="12.75" hidden="1" x14ac:dyDescent="0.2">
      <c r="C112" s="24" t="s">
        <v>474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/>
      <c r="N112" s="72"/>
      <c r="O112" s="72"/>
    </row>
    <row r="113" spans="3:15" ht="12.75" hidden="1" x14ac:dyDescent="0.2">
      <c r="C113" s="24" t="s">
        <v>157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/>
      <c r="N113" s="72"/>
      <c r="O113" s="72"/>
    </row>
    <row r="114" spans="3:15" ht="12.75" x14ac:dyDescent="0.2">
      <c r="C114" s="24"/>
      <c r="D114" s="76">
        <f t="shared" ref="D114:L114" si="0">SUM(D11:D113)</f>
        <v>3702721.0900000003</v>
      </c>
      <c r="E114" s="76">
        <f t="shared" si="0"/>
        <v>3665916.7999999989</v>
      </c>
      <c r="F114" s="76">
        <f t="shared" si="0"/>
        <v>3678036.6200000006</v>
      </c>
      <c r="G114" s="76">
        <f t="shared" si="0"/>
        <v>3668392.6700000004</v>
      </c>
      <c r="H114" s="76">
        <f t="shared" si="0"/>
        <v>3695150.8899999987</v>
      </c>
      <c r="I114" s="76">
        <f t="shared" si="0"/>
        <v>3762059.6199999996</v>
      </c>
      <c r="J114" s="76">
        <f t="shared" si="0"/>
        <v>3812528.4100000011</v>
      </c>
      <c r="K114" s="76">
        <f t="shared" si="0"/>
        <v>3983545.4300000025</v>
      </c>
      <c r="L114" s="76">
        <f t="shared" si="0"/>
        <v>3951171.009999997</v>
      </c>
      <c r="M114" s="76"/>
      <c r="N114" s="76"/>
      <c r="O114" s="76"/>
    </row>
    <row r="115" spans="3:15" ht="12.75" hidden="1" x14ac:dyDescent="0.2">
      <c r="C115" s="24" t="s">
        <v>157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/>
      <c r="N115" s="72"/>
      <c r="O115" s="72"/>
    </row>
    <row r="116" spans="3:15" ht="12.75" hidden="1" x14ac:dyDescent="0.2">
      <c r="C116" s="24" t="s">
        <v>157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/>
      <c r="N116" s="72"/>
      <c r="O116" s="72"/>
    </row>
    <row r="117" spans="3:15" ht="12.75" hidden="1" x14ac:dyDescent="0.2">
      <c r="C117" s="24" t="s">
        <v>157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/>
      <c r="N117" s="77"/>
      <c r="O117" s="77"/>
    </row>
    <row r="118" spans="3:15" ht="12.75" x14ac:dyDescent="0.2">
      <c r="C118" s="24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spans="3:15" ht="12.75" x14ac:dyDescent="0.2">
      <c r="C119" s="67" t="s">
        <v>475</v>
      </c>
      <c r="D119" s="78">
        <f t="shared" ref="D119:L119" si="1">SUM(D114:D117)</f>
        <v>3702721.0900000003</v>
      </c>
      <c r="E119" s="78">
        <f t="shared" si="1"/>
        <v>3665916.7999999989</v>
      </c>
      <c r="F119" s="78">
        <f t="shared" si="1"/>
        <v>3678036.6200000006</v>
      </c>
      <c r="G119" s="78">
        <f t="shared" si="1"/>
        <v>3668392.6700000004</v>
      </c>
      <c r="H119" s="78">
        <f t="shared" si="1"/>
        <v>3695150.8899999987</v>
      </c>
      <c r="I119" s="78">
        <f t="shared" si="1"/>
        <v>3762059.6199999996</v>
      </c>
      <c r="J119" s="78">
        <f t="shared" si="1"/>
        <v>3812528.4100000011</v>
      </c>
      <c r="K119" s="78">
        <f t="shared" si="1"/>
        <v>3983545.4300000025</v>
      </c>
      <c r="L119" s="78">
        <f t="shared" si="1"/>
        <v>3951171.009999997</v>
      </c>
      <c r="M119" s="78"/>
      <c r="N119" s="78"/>
      <c r="O119" s="78"/>
    </row>
    <row r="120" spans="3:15" ht="14.25" x14ac:dyDescent="0.2">
      <c r="C120" s="73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</row>
    <row r="121" spans="3:15" ht="12.75" x14ac:dyDescent="0.2">
      <c r="C121" s="80" t="s">
        <v>476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</row>
    <row r="122" spans="3:15" ht="12.75" hidden="1" x14ac:dyDescent="0.2">
      <c r="C122" s="24" t="s">
        <v>477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/>
      <c r="N122" s="69"/>
      <c r="O122" s="69"/>
    </row>
    <row r="123" spans="3:15" ht="12.75" hidden="1" x14ac:dyDescent="0.2">
      <c r="C123" s="24" t="s">
        <v>478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/>
      <c r="N123" s="69"/>
      <c r="O123" s="69"/>
    </row>
    <row r="124" spans="3:15" ht="12.75" hidden="1" x14ac:dyDescent="0.2">
      <c r="C124" s="24" t="s">
        <v>479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/>
      <c r="N124" s="69"/>
      <c r="O124" s="69"/>
    </row>
    <row r="125" spans="3:15" ht="12.75" hidden="1" x14ac:dyDescent="0.2">
      <c r="C125" s="24" t="s">
        <v>480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/>
      <c r="N125" s="69"/>
      <c r="O125" s="69"/>
    </row>
    <row r="126" spans="3:15" ht="12.75" hidden="1" x14ac:dyDescent="0.2">
      <c r="C126" s="24" t="s">
        <v>481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/>
      <c r="N126" s="69"/>
      <c r="O126" s="69"/>
    </row>
    <row r="127" spans="3:15" ht="12.75" hidden="1" x14ac:dyDescent="0.2">
      <c r="C127" s="24" t="s">
        <v>482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/>
      <c r="N127" s="69"/>
      <c r="O127" s="69"/>
    </row>
    <row r="128" spans="3:15" ht="12.75" x14ac:dyDescent="0.2">
      <c r="C128" s="24" t="s">
        <v>483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351393.49</v>
      </c>
      <c r="J128" s="69">
        <v>351393.49</v>
      </c>
      <c r="K128" s="69">
        <v>351393.49</v>
      </c>
      <c r="L128" s="69">
        <v>351393.49</v>
      </c>
      <c r="M128" s="69"/>
      <c r="N128" s="69"/>
      <c r="O128" s="69"/>
    </row>
    <row r="129" spans="3:15" ht="12.75" hidden="1" x14ac:dyDescent="0.2">
      <c r="C129" s="24" t="s">
        <v>484</v>
      </c>
      <c r="D129" s="69">
        <v>0</v>
      </c>
      <c r="E129" s="69">
        <v>0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/>
      <c r="N129" s="69"/>
      <c r="O129" s="69"/>
    </row>
    <row r="130" spans="3:15" ht="12.75" x14ac:dyDescent="0.2">
      <c r="C130" s="24" t="s">
        <v>485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50490.21</v>
      </c>
      <c r="J130" s="61">
        <v>188147.63</v>
      </c>
      <c r="K130" s="61">
        <v>181717.85</v>
      </c>
      <c r="L130" s="61">
        <v>198128.34000000003</v>
      </c>
      <c r="M130" s="61"/>
      <c r="N130" s="61"/>
      <c r="O130" s="61"/>
    </row>
    <row r="131" spans="3:15" ht="12.75" x14ac:dyDescent="0.2">
      <c r="C131" s="24" t="s">
        <v>486</v>
      </c>
      <c r="D131" s="61">
        <v>286459.58</v>
      </c>
      <c r="E131" s="61">
        <v>286760.3</v>
      </c>
      <c r="F131" s="61">
        <v>286948.93000000005</v>
      </c>
      <c r="G131" s="61">
        <v>272978.27</v>
      </c>
      <c r="H131" s="61">
        <v>274620.04999999981</v>
      </c>
      <c r="I131" s="61">
        <v>304665.24000000022</v>
      </c>
      <c r="J131" s="61">
        <v>276939.70999999996</v>
      </c>
      <c r="K131" s="61">
        <v>290756.2799999998</v>
      </c>
      <c r="L131" s="61">
        <v>320794.33000000007</v>
      </c>
      <c r="M131" s="61"/>
      <c r="N131" s="61"/>
      <c r="O131" s="61"/>
    </row>
    <row r="132" spans="3:15" ht="12.75" hidden="1" x14ac:dyDescent="0.2">
      <c r="C132" s="24" t="s">
        <v>487</v>
      </c>
      <c r="D132" s="69">
        <v>0</v>
      </c>
      <c r="E132" s="69">
        <v>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69">
        <v>0</v>
      </c>
      <c r="M132" s="69"/>
      <c r="N132" s="69"/>
      <c r="O132" s="69"/>
    </row>
    <row r="133" spans="3:15" ht="12.75" hidden="1" x14ac:dyDescent="0.2">
      <c r="C133" s="24" t="s">
        <v>488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/>
      <c r="N133" s="69"/>
      <c r="O133" s="69"/>
    </row>
    <row r="134" spans="3:15" ht="12.75" x14ac:dyDescent="0.2">
      <c r="C134" s="24" t="s">
        <v>489</v>
      </c>
      <c r="D134" s="69">
        <v>0</v>
      </c>
      <c r="E134" s="69">
        <v>0</v>
      </c>
      <c r="F134" s="69">
        <v>0</v>
      </c>
      <c r="G134" s="69">
        <v>0</v>
      </c>
      <c r="H134" s="69">
        <v>0</v>
      </c>
      <c r="I134" s="69">
        <v>0</v>
      </c>
      <c r="J134" s="69">
        <v>25466.400000000001</v>
      </c>
      <c r="K134" s="69">
        <v>22129.61</v>
      </c>
      <c r="L134" s="69">
        <v>168475.28</v>
      </c>
      <c r="M134" s="69"/>
      <c r="N134" s="69"/>
      <c r="O134" s="69"/>
    </row>
    <row r="135" spans="3:15" ht="12.75" hidden="1" x14ac:dyDescent="0.2">
      <c r="C135" s="24" t="s">
        <v>490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/>
      <c r="N135" s="69"/>
      <c r="O135" s="69"/>
    </row>
    <row r="136" spans="3:15" ht="12.75" hidden="1" x14ac:dyDescent="0.2">
      <c r="C136" s="24" t="s">
        <v>491</v>
      </c>
      <c r="D136" s="69">
        <v>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/>
      <c r="N136" s="69"/>
      <c r="O136" s="69"/>
    </row>
    <row r="137" spans="3:15" ht="12.75" hidden="1" x14ac:dyDescent="0.2">
      <c r="C137" s="24" t="s">
        <v>492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/>
      <c r="N137" s="61"/>
      <c r="O137" s="61"/>
    </row>
    <row r="138" spans="3:15" ht="12.75" hidden="1" x14ac:dyDescent="0.2">
      <c r="C138" s="24" t="s">
        <v>493</v>
      </c>
      <c r="D138" s="69">
        <v>0</v>
      </c>
      <c r="E138" s="69">
        <v>0</v>
      </c>
      <c r="F138" s="69">
        <v>0</v>
      </c>
      <c r="G138" s="69">
        <v>0</v>
      </c>
      <c r="H138" s="69">
        <v>0</v>
      </c>
      <c r="I138" s="69">
        <v>0</v>
      </c>
      <c r="J138" s="69">
        <v>0</v>
      </c>
      <c r="K138" s="69">
        <v>0</v>
      </c>
      <c r="L138" s="69">
        <v>0</v>
      </c>
      <c r="M138" s="69"/>
      <c r="N138" s="69"/>
      <c r="O138" s="69"/>
    </row>
    <row r="139" spans="3:15" ht="12.75" hidden="1" x14ac:dyDescent="0.2">
      <c r="C139" s="24" t="s">
        <v>494</v>
      </c>
      <c r="D139" s="69">
        <v>0</v>
      </c>
      <c r="E139" s="69">
        <v>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69">
        <v>0</v>
      </c>
      <c r="M139" s="69"/>
      <c r="N139" s="69"/>
      <c r="O139" s="69"/>
    </row>
    <row r="140" spans="3:15" ht="12.75" hidden="1" x14ac:dyDescent="0.2">
      <c r="C140" s="24" t="s">
        <v>495</v>
      </c>
      <c r="D140" s="69">
        <v>0</v>
      </c>
      <c r="E140" s="69">
        <v>0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/>
      <c r="N140" s="69"/>
      <c r="O140" s="69"/>
    </row>
    <row r="141" spans="3:15" ht="12.75" hidden="1" x14ac:dyDescent="0.2">
      <c r="C141" s="24" t="s">
        <v>496</v>
      </c>
      <c r="D141" s="69">
        <v>0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/>
      <c r="N141" s="69"/>
      <c r="O141" s="69"/>
    </row>
    <row r="142" spans="3:15" ht="12.75" hidden="1" x14ac:dyDescent="0.2">
      <c r="C142" s="24" t="s">
        <v>497</v>
      </c>
      <c r="D142" s="69">
        <v>0</v>
      </c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/>
      <c r="N142" s="69"/>
      <c r="O142" s="69"/>
    </row>
    <row r="143" spans="3:15" ht="12.75" hidden="1" x14ac:dyDescent="0.2">
      <c r="C143" s="24" t="s">
        <v>498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/>
      <c r="N143" s="61"/>
      <c r="O143" s="61"/>
    </row>
    <row r="144" spans="3:15" ht="12.75" x14ac:dyDescent="0.2">
      <c r="C144" s="24" t="s">
        <v>499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-103.37</v>
      </c>
      <c r="M144" s="61"/>
      <c r="N144" s="61"/>
      <c r="O144" s="61"/>
    </row>
    <row r="145" spans="3:15" ht="12.75" hidden="1" x14ac:dyDescent="0.2">
      <c r="C145" s="24" t="s">
        <v>500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/>
      <c r="N145" s="61"/>
      <c r="O145" s="61"/>
    </row>
    <row r="146" spans="3:15" ht="12.75" hidden="1" x14ac:dyDescent="0.2">
      <c r="C146" s="24" t="s">
        <v>501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/>
      <c r="N146" s="61"/>
      <c r="O146" s="61"/>
    </row>
    <row r="147" spans="3:15" ht="12.75" x14ac:dyDescent="0.2">
      <c r="C147" s="24" t="s">
        <v>502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-4425.92</v>
      </c>
      <c r="L147" s="69">
        <v>-33674.380000000005</v>
      </c>
      <c r="M147" s="69"/>
      <c r="N147" s="69"/>
      <c r="O147" s="69"/>
    </row>
    <row r="148" spans="3:15" ht="12.75" x14ac:dyDescent="0.2">
      <c r="C148" s="24"/>
      <c r="D148" s="81">
        <f t="shared" ref="D148:L148" si="2">SUM(D122:D147)</f>
        <v>286459.58</v>
      </c>
      <c r="E148" s="81">
        <f t="shared" si="2"/>
        <v>286760.3</v>
      </c>
      <c r="F148" s="81">
        <f t="shared" si="2"/>
        <v>286948.93000000005</v>
      </c>
      <c r="G148" s="81">
        <f t="shared" si="2"/>
        <v>272978.27</v>
      </c>
      <c r="H148" s="81">
        <f t="shared" si="2"/>
        <v>274620.04999999981</v>
      </c>
      <c r="I148" s="81">
        <f t="shared" si="2"/>
        <v>706548.94000000018</v>
      </c>
      <c r="J148" s="81">
        <f t="shared" si="2"/>
        <v>841947.23</v>
      </c>
      <c r="K148" s="81">
        <f t="shared" si="2"/>
        <v>841571.30999999971</v>
      </c>
      <c r="L148" s="81">
        <f t="shared" si="2"/>
        <v>1005013.6900000002</v>
      </c>
      <c r="M148" s="81"/>
      <c r="N148" s="81"/>
      <c r="O148" s="81"/>
    </row>
    <row r="149" spans="3:15" ht="12.75" x14ac:dyDescent="0.2">
      <c r="C149" s="24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</row>
    <row r="150" spans="3:15" ht="12.75" hidden="1" x14ac:dyDescent="0.2">
      <c r="C150" s="24" t="s">
        <v>503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/>
      <c r="N150" s="61"/>
      <c r="O150" s="61"/>
    </row>
    <row r="151" spans="3:15" ht="12.75" hidden="1" x14ac:dyDescent="0.2">
      <c r="C151" s="24" t="s">
        <v>504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/>
      <c r="N151" s="61"/>
      <c r="O151" s="61"/>
    </row>
    <row r="152" spans="3:15" ht="12.75" hidden="1" x14ac:dyDescent="0.2">
      <c r="C152" s="24" t="s">
        <v>57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/>
      <c r="N152" s="61"/>
      <c r="O152" s="61"/>
    </row>
    <row r="153" spans="3:15" ht="12.75" x14ac:dyDescent="0.2">
      <c r="C153" s="24" t="s">
        <v>505</v>
      </c>
      <c r="D153" s="61">
        <v>0</v>
      </c>
      <c r="E153" s="61">
        <v>0</v>
      </c>
      <c r="F153" s="61">
        <v>0</v>
      </c>
      <c r="G153" s="61">
        <v>0</v>
      </c>
      <c r="H153" s="61">
        <v>41339.199999999997</v>
      </c>
      <c r="I153" s="61">
        <v>587025.71000000008</v>
      </c>
      <c r="J153" s="61">
        <v>0</v>
      </c>
      <c r="K153" s="61">
        <v>-255651.65000000002</v>
      </c>
      <c r="L153" s="61">
        <v>41140.659999999974</v>
      </c>
      <c r="M153" s="61"/>
      <c r="N153" s="61"/>
      <c r="O153" s="61"/>
    </row>
    <row r="154" spans="3:15" ht="12.75" x14ac:dyDescent="0.2">
      <c r="C154" s="24" t="s">
        <v>506</v>
      </c>
      <c r="D154" s="61">
        <v>0</v>
      </c>
      <c r="E154" s="61">
        <v>0</v>
      </c>
      <c r="F154" s="61">
        <v>0</v>
      </c>
      <c r="G154" s="61">
        <v>9416.67</v>
      </c>
      <c r="H154" s="61">
        <v>9416.67</v>
      </c>
      <c r="I154" s="61">
        <v>0</v>
      </c>
      <c r="J154" s="61">
        <v>7417.1899999999987</v>
      </c>
      <c r="K154" s="61">
        <v>0</v>
      </c>
      <c r="L154" s="61">
        <v>0</v>
      </c>
      <c r="M154" s="61"/>
      <c r="N154" s="61"/>
      <c r="O154" s="61"/>
    </row>
    <row r="155" spans="3:15" ht="12.75" hidden="1" x14ac:dyDescent="0.2">
      <c r="C155" s="24" t="s">
        <v>507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/>
      <c r="N155" s="61"/>
      <c r="O155" s="61"/>
    </row>
    <row r="156" spans="3:15" ht="12.75" hidden="1" x14ac:dyDescent="0.2">
      <c r="C156" s="24" t="s">
        <v>508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/>
      <c r="N156" s="61"/>
      <c r="O156" s="61"/>
    </row>
    <row r="157" spans="3:15" ht="12.75" hidden="1" x14ac:dyDescent="0.2">
      <c r="C157" s="24" t="s">
        <v>509</v>
      </c>
      <c r="D157" s="61">
        <v>0</v>
      </c>
      <c r="E157" s="61">
        <v>0</v>
      </c>
      <c r="F157" s="61">
        <v>0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/>
      <c r="N157" s="61"/>
      <c r="O157" s="61"/>
    </row>
    <row r="158" spans="3:15" ht="12.75" hidden="1" x14ac:dyDescent="0.2">
      <c r="C158" s="24" t="s">
        <v>510</v>
      </c>
      <c r="D158" s="69">
        <v>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/>
      <c r="N158" s="69"/>
      <c r="O158" s="69"/>
    </row>
    <row r="159" spans="3:15" ht="12.75" hidden="1" x14ac:dyDescent="0.2">
      <c r="C159" s="24" t="s">
        <v>511</v>
      </c>
      <c r="D159" s="69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/>
      <c r="N159" s="69"/>
      <c r="O159" s="69"/>
    </row>
    <row r="160" spans="3:15" ht="12.75" hidden="1" x14ac:dyDescent="0.2">
      <c r="C160" s="24" t="s">
        <v>512</v>
      </c>
      <c r="D160" s="69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/>
      <c r="N160" s="69"/>
      <c r="O160" s="69"/>
    </row>
    <row r="161" spans="3:15" ht="12.75" hidden="1" x14ac:dyDescent="0.2">
      <c r="C161" s="24" t="s">
        <v>513</v>
      </c>
      <c r="D161" s="69">
        <v>0</v>
      </c>
      <c r="E161" s="69">
        <v>0</v>
      </c>
      <c r="F161" s="69"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/>
      <c r="N161" s="69"/>
      <c r="O161" s="69"/>
    </row>
    <row r="162" spans="3:15" ht="12.75" hidden="1" x14ac:dyDescent="0.2">
      <c r="C162" s="24" t="s">
        <v>514</v>
      </c>
      <c r="D162" s="69">
        <v>0</v>
      </c>
      <c r="E162" s="69">
        <v>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/>
      <c r="N162" s="69"/>
      <c r="O162" s="69"/>
    </row>
    <row r="163" spans="3:15" ht="12.75" hidden="1" x14ac:dyDescent="0.2">
      <c r="C163" s="24" t="s">
        <v>504</v>
      </c>
      <c r="D163" s="69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/>
      <c r="N163" s="69"/>
      <c r="O163" s="69"/>
    </row>
    <row r="164" spans="3:15" ht="12.75" x14ac:dyDescent="0.2">
      <c r="C164" s="24" t="s">
        <v>515</v>
      </c>
      <c r="D164" s="69">
        <v>0</v>
      </c>
      <c r="E164" s="69">
        <v>0</v>
      </c>
      <c r="F164" s="69">
        <v>0</v>
      </c>
      <c r="G164" s="69">
        <v>0</v>
      </c>
      <c r="H164" s="69">
        <v>-4593.88</v>
      </c>
      <c r="I164" s="69">
        <v>-4598.9199999999992</v>
      </c>
      <c r="J164" s="69">
        <v>-86791.77</v>
      </c>
      <c r="K164" s="69">
        <v>6274.3900000000012</v>
      </c>
      <c r="L164" s="69">
        <v>-63.540000000000873</v>
      </c>
      <c r="M164" s="69"/>
      <c r="N164" s="69"/>
      <c r="O164" s="69"/>
    </row>
    <row r="165" spans="3:15" ht="12.75" x14ac:dyDescent="0.2">
      <c r="C165" s="24" t="s">
        <v>516</v>
      </c>
      <c r="D165" s="69">
        <v>-3916.66</v>
      </c>
      <c r="E165" s="69">
        <v>-3916.66</v>
      </c>
      <c r="F165" s="69">
        <v>-28916.660000000003</v>
      </c>
      <c r="G165" s="69">
        <v>0</v>
      </c>
      <c r="H165" s="69">
        <v>0</v>
      </c>
      <c r="I165" s="69">
        <v>-3916.6599999999962</v>
      </c>
      <c r="J165" s="69">
        <v>0</v>
      </c>
      <c r="K165" s="69">
        <v>-49791.180000000008</v>
      </c>
      <c r="L165" s="69">
        <v>-5916.1599999999889</v>
      </c>
      <c r="M165" s="69"/>
      <c r="N165" s="69"/>
      <c r="O165" s="69"/>
    </row>
    <row r="166" spans="3:15" ht="12.75" hidden="1" x14ac:dyDescent="0.2">
      <c r="C166" s="24" t="s">
        <v>517</v>
      </c>
      <c r="D166" s="69">
        <v>0</v>
      </c>
      <c r="E166" s="69">
        <v>0</v>
      </c>
      <c r="F166" s="69">
        <v>0</v>
      </c>
      <c r="G166" s="69">
        <v>0</v>
      </c>
      <c r="H166" s="69">
        <v>0</v>
      </c>
      <c r="I166" s="69">
        <v>0</v>
      </c>
      <c r="J166" s="69">
        <v>0</v>
      </c>
      <c r="K166" s="69">
        <v>0</v>
      </c>
      <c r="L166" s="69">
        <v>0</v>
      </c>
      <c r="M166" s="69"/>
      <c r="N166" s="69"/>
      <c r="O166" s="69"/>
    </row>
    <row r="167" spans="3:15" ht="12.75" hidden="1" x14ac:dyDescent="0.2">
      <c r="C167" s="24" t="s">
        <v>518</v>
      </c>
      <c r="D167" s="69">
        <v>0</v>
      </c>
      <c r="E167" s="69">
        <v>0</v>
      </c>
      <c r="F167" s="69">
        <v>0</v>
      </c>
      <c r="G167" s="69">
        <v>0</v>
      </c>
      <c r="H167" s="69">
        <v>0</v>
      </c>
      <c r="I167" s="69">
        <v>0</v>
      </c>
      <c r="J167" s="69">
        <v>0</v>
      </c>
      <c r="K167" s="69">
        <v>0</v>
      </c>
      <c r="L167" s="69">
        <v>0</v>
      </c>
      <c r="M167" s="69"/>
      <c r="N167" s="69"/>
      <c r="O167" s="69"/>
    </row>
    <row r="168" spans="3:15" ht="12.75" hidden="1" x14ac:dyDescent="0.2">
      <c r="C168" s="24" t="s">
        <v>519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/>
      <c r="N168" s="69"/>
      <c r="O168" s="69"/>
    </row>
    <row r="169" spans="3:15" ht="12.75" hidden="1" x14ac:dyDescent="0.2">
      <c r="C169" s="24" t="s">
        <v>519</v>
      </c>
      <c r="D169" s="72">
        <v>0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/>
      <c r="N169" s="72"/>
      <c r="O169" s="72"/>
    </row>
    <row r="170" spans="3:15" ht="12.75" x14ac:dyDescent="0.2">
      <c r="C170" s="24"/>
      <c r="D170" s="81">
        <f t="shared" ref="D170:L170" si="3">SUM(D150:D169)</f>
        <v>-3916.66</v>
      </c>
      <c r="E170" s="81">
        <f t="shared" si="3"/>
        <v>-3916.66</v>
      </c>
      <c r="F170" s="81">
        <f t="shared" si="3"/>
        <v>-28916.660000000003</v>
      </c>
      <c r="G170" s="81">
        <f t="shared" si="3"/>
        <v>9416.67</v>
      </c>
      <c r="H170" s="81">
        <f t="shared" si="3"/>
        <v>46161.99</v>
      </c>
      <c r="I170" s="81">
        <f t="shared" si="3"/>
        <v>578510.13</v>
      </c>
      <c r="J170" s="81">
        <f t="shared" si="3"/>
        <v>-79374.58</v>
      </c>
      <c r="K170" s="81">
        <f t="shared" si="3"/>
        <v>-299168.44</v>
      </c>
      <c r="L170" s="81">
        <f t="shared" si="3"/>
        <v>35160.959999999985</v>
      </c>
      <c r="M170" s="81"/>
      <c r="N170" s="81"/>
      <c r="O170" s="81"/>
    </row>
    <row r="171" spans="3:15" ht="12.75" x14ac:dyDescent="0.2">
      <c r="C171" s="24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3:15" ht="12.75" x14ac:dyDescent="0.2">
      <c r="C172" s="67" t="s">
        <v>520</v>
      </c>
      <c r="D172" s="82">
        <f t="shared" ref="D172:L172" si="4">D148+D170</f>
        <v>282542.92000000004</v>
      </c>
      <c r="E172" s="82">
        <f t="shared" si="4"/>
        <v>282843.64</v>
      </c>
      <c r="F172" s="82">
        <f t="shared" si="4"/>
        <v>258032.27000000005</v>
      </c>
      <c r="G172" s="82">
        <f t="shared" si="4"/>
        <v>282394.94</v>
      </c>
      <c r="H172" s="82">
        <f t="shared" si="4"/>
        <v>320782.0399999998</v>
      </c>
      <c r="I172" s="82">
        <f t="shared" si="4"/>
        <v>1285059.0700000003</v>
      </c>
      <c r="J172" s="82">
        <f t="shared" si="4"/>
        <v>762572.65</v>
      </c>
      <c r="K172" s="82">
        <f t="shared" si="4"/>
        <v>542402.86999999965</v>
      </c>
      <c r="L172" s="82">
        <f t="shared" si="4"/>
        <v>1040174.6500000001</v>
      </c>
      <c r="M172" s="82"/>
      <c r="N172" s="82"/>
      <c r="O172" s="82"/>
    </row>
    <row r="173" spans="3:15" ht="14.25" x14ac:dyDescent="0.2">
      <c r="C173" s="73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</row>
    <row r="174" spans="3:15" ht="12.75" hidden="1" x14ac:dyDescent="0.2">
      <c r="C174" s="80" t="s">
        <v>521</v>
      </c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3:15" ht="12.75" hidden="1" x14ac:dyDescent="0.2">
      <c r="C175" s="24" t="s">
        <v>522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/>
      <c r="N175" s="69"/>
      <c r="O175" s="69"/>
    </row>
    <row r="176" spans="3:15" ht="12.75" x14ac:dyDescent="0.2">
      <c r="C176" s="24" t="s">
        <v>523</v>
      </c>
      <c r="D176" s="69">
        <v>49192.43</v>
      </c>
      <c r="E176" s="69">
        <v>323782.06</v>
      </c>
      <c r="F176" s="69">
        <v>418338.93000000005</v>
      </c>
      <c r="G176" s="69">
        <v>455807.69000000006</v>
      </c>
      <c r="H176" s="69">
        <v>824584.96</v>
      </c>
      <c r="I176" s="69">
        <v>698244.32000000007</v>
      </c>
      <c r="J176" s="69">
        <v>256444.29999999981</v>
      </c>
      <c r="K176" s="69">
        <v>332290.7200000002</v>
      </c>
      <c r="L176" s="69">
        <v>345013.88999999966</v>
      </c>
      <c r="M176" s="69"/>
      <c r="N176" s="69"/>
      <c r="O176" s="69"/>
    </row>
    <row r="177" spans="3:15" ht="12.75" hidden="1" x14ac:dyDescent="0.2">
      <c r="C177" s="24" t="s">
        <v>524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0</v>
      </c>
      <c r="L177" s="69">
        <v>0</v>
      </c>
      <c r="M177" s="69"/>
      <c r="N177" s="69"/>
      <c r="O177" s="69"/>
    </row>
    <row r="178" spans="3:15" ht="12.75" hidden="1" x14ac:dyDescent="0.2">
      <c r="C178" s="24" t="s">
        <v>525</v>
      </c>
      <c r="D178" s="69">
        <v>0</v>
      </c>
      <c r="E178" s="69">
        <v>0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/>
      <c r="N178" s="69"/>
      <c r="O178" s="69"/>
    </row>
    <row r="179" spans="3:15" ht="12.75" hidden="1" x14ac:dyDescent="0.2">
      <c r="C179" s="24" t="s">
        <v>526</v>
      </c>
      <c r="D179" s="69">
        <v>0</v>
      </c>
      <c r="E179" s="69">
        <v>0</v>
      </c>
      <c r="F179" s="69">
        <v>0</v>
      </c>
      <c r="G179" s="69">
        <v>0</v>
      </c>
      <c r="H179" s="69">
        <v>0</v>
      </c>
      <c r="I179" s="69">
        <v>0</v>
      </c>
      <c r="J179" s="69">
        <v>0</v>
      </c>
      <c r="K179" s="69">
        <v>0</v>
      </c>
      <c r="L179" s="69">
        <v>0</v>
      </c>
      <c r="M179" s="69"/>
      <c r="N179" s="69"/>
      <c r="O179" s="69"/>
    </row>
    <row r="180" spans="3:15" ht="12.75" hidden="1" x14ac:dyDescent="0.2">
      <c r="C180" s="24" t="s">
        <v>527</v>
      </c>
      <c r="D180" s="69">
        <v>0</v>
      </c>
      <c r="E180" s="69">
        <v>0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0</v>
      </c>
      <c r="L180" s="69">
        <v>0</v>
      </c>
      <c r="M180" s="69"/>
      <c r="N180" s="69"/>
      <c r="O180" s="69"/>
    </row>
    <row r="181" spans="3:15" ht="12.75" hidden="1" x14ac:dyDescent="0.2">
      <c r="C181" s="24" t="s">
        <v>528</v>
      </c>
      <c r="D181" s="69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/>
      <c r="N181" s="69"/>
      <c r="O181" s="69"/>
    </row>
    <row r="182" spans="3:15" ht="12.75" hidden="1" x14ac:dyDescent="0.2">
      <c r="C182" s="24" t="s">
        <v>528</v>
      </c>
      <c r="D182" s="69">
        <v>0</v>
      </c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/>
      <c r="N182" s="69"/>
      <c r="O182" s="69"/>
    </row>
    <row r="183" spans="3:15" ht="12.75" hidden="1" x14ac:dyDescent="0.2">
      <c r="C183" s="24" t="s">
        <v>529</v>
      </c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9">
        <v>0</v>
      </c>
      <c r="M183" s="69"/>
      <c r="N183" s="69"/>
      <c r="O183" s="69"/>
    </row>
    <row r="184" spans="3:15" ht="12.75" hidden="1" x14ac:dyDescent="0.2">
      <c r="C184" s="24" t="s">
        <v>530</v>
      </c>
      <c r="D184" s="69">
        <v>0</v>
      </c>
      <c r="E184" s="69">
        <v>0</v>
      </c>
      <c r="F184" s="69">
        <v>0</v>
      </c>
      <c r="G184" s="69">
        <v>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/>
      <c r="N184" s="69"/>
      <c r="O184" s="69"/>
    </row>
    <row r="185" spans="3:15" ht="12.75" x14ac:dyDescent="0.2">
      <c r="C185" s="24" t="s">
        <v>531</v>
      </c>
      <c r="D185" s="69">
        <v>-2489.62</v>
      </c>
      <c r="E185" s="69">
        <v>-7380.39</v>
      </c>
      <c r="F185" s="69">
        <v>-10818.67</v>
      </c>
      <c r="G185" s="69">
        <v>-15132.86</v>
      </c>
      <c r="H185" s="69">
        <v>-322167.49000000005</v>
      </c>
      <c r="I185" s="69">
        <v>-188017.13</v>
      </c>
      <c r="J185" s="69">
        <v>-21276.239999999991</v>
      </c>
      <c r="K185" s="69">
        <v>-27899.760000000009</v>
      </c>
      <c r="L185" s="69">
        <v>-68794.819999999949</v>
      </c>
      <c r="M185" s="69"/>
      <c r="N185" s="69"/>
      <c r="O185" s="69"/>
    </row>
    <row r="186" spans="3:15" ht="12.75" hidden="1" x14ac:dyDescent="0.2">
      <c r="C186" s="24" t="s">
        <v>532</v>
      </c>
      <c r="D186" s="69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/>
      <c r="N186" s="69"/>
      <c r="O186" s="69"/>
    </row>
    <row r="187" spans="3:15" ht="12.75" hidden="1" x14ac:dyDescent="0.2">
      <c r="C187" s="24" t="s">
        <v>533</v>
      </c>
      <c r="D187" s="69">
        <v>0</v>
      </c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/>
      <c r="N187" s="69"/>
      <c r="O187" s="69"/>
    </row>
    <row r="188" spans="3:15" ht="12.75" hidden="1" x14ac:dyDescent="0.2">
      <c r="C188" s="24" t="s">
        <v>534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/>
      <c r="N188" s="69"/>
      <c r="O188" s="69"/>
    </row>
    <row r="189" spans="3:15" ht="12.75" hidden="1" x14ac:dyDescent="0.2">
      <c r="C189" s="24" t="s">
        <v>535</v>
      </c>
      <c r="D189" s="69">
        <v>0</v>
      </c>
      <c r="E189" s="69">
        <v>0</v>
      </c>
      <c r="F189" s="69">
        <v>0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/>
      <c r="N189" s="69"/>
      <c r="O189" s="69"/>
    </row>
    <row r="190" spans="3:15" ht="12.75" hidden="1" x14ac:dyDescent="0.2">
      <c r="C190" s="24" t="s">
        <v>536</v>
      </c>
      <c r="D190" s="69">
        <v>0</v>
      </c>
      <c r="E190" s="69">
        <v>0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0</v>
      </c>
      <c r="L190" s="69">
        <v>0</v>
      </c>
      <c r="M190" s="69"/>
      <c r="N190" s="69"/>
      <c r="O190" s="69"/>
    </row>
    <row r="191" spans="3:15" ht="12.75" hidden="1" x14ac:dyDescent="0.2">
      <c r="C191" s="24" t="s">
        <v>537</v>
      </c>
      <c r="D191" s="69">
        <v>0</v>
      </c>
      <c r="E191" s="69">
        <v>0</v>
      </c>
      <c r="F191" s="69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/>
      <c r="N191" s="69"/>
      <c r="O191" s="69"/>
    </row>
    <row r="192" spans="3:15" ht="12.75" hidden="1" x14ac:dyDescent="0.2">
      <c r="C192" s="24" t="s">
        <v>538</v>
      </c>
      <c r="D192" s="69">
        <v>0</v>
      </c>
      <c r="E192" s="69">
        <v>0</v>
      </c>
      <c r="F192" s="69"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/>
      <c r="N192" s="69"/>
      <c r="O192" s="69"/>
    </row>
    <row r="193" spans="3:15" ht="12.75" hidden="1" x14ac:dyDescent="0.2">
      <c r="C193" s="24" t="s">
        <v>539</v>
      </c>
      <c r="D193" s="69">
        <v>0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0</v>
      </c>
      <c r="M193" s="69"/>
      <c r="N193" s="69"/>
      <c r="O193" s="69"/>
    </row>
    <row r="194" spans="3:15" ht="12.75" hidden="1" x14ac:dyDescent="0.2">
      <c r="C194" s="24" t="s">
        <v>540</v>
      </c>
      <c r="D194" s="69">
        <v>0</v>
      </c>
      <c r="E194" s="69">
        <v>0</v>
      </c>
      <c r="F194" s="69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/>
      <c r="N194" s="69"/>
      <c r="O194" s="69"/>
    </row>
    <row r="195" spans="3:15" ht="12.75" hidden="1" x14ac:dyDescent="0.2">
      <c r="C195" s="24" t="s">
        <v>541</v>
      </c>
      <c r="D195" s="69">
        <v>0</v>
      </c>
      <c r="E195" s="69"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/>
      <c r="N195" s="69"/>
      <c r="O195" s="69"/>
    </row>
    <row r="196" spans="3:15" ht="12.75" hidden="1" x14ac:dyDescent="0.2">
      <c r="C196" s="24" t="s">
        <v>542</v>
      </c>
      <c r="D196" s="69">
        <v>0</v>
      </c>
      <c r="E196" s="69">
        <v>0</v>
      </c>
      <c r="F196" s="69">
        <v>0</v>
      </c>
      <c r="G196" s="69">
        <v>0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/>
      <c r="N196" s="69"/>
      <c r="O196" s="69"/>
    </row>
    <row r="197" spans="3:15" ht="12.75" hidden="1" x14ac:dyDescent="0.2">
      <c r="C197" s="24" t="s">
        <v>543</v>
      </c>
      <c r="D197" s="69">
        <v>0</v>
      </c>
      <c r="E197" s="69">
        <v>0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/>
      <c r="N197" s="69"/>
      <c r="O197" s="69"/>
    </row>
    <row r="198" spans="3:15" ht="12.75" hidden="1" x14ac:dyDescent="0.2">
      <c r="C198" s="24" t="s">
        <v>544</v>
      </c>
      <c r="D198" s="69">
        <v>0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/>
      <c r="N198" s="69"/>
      <c r="O198" s="69"/>
    </row>
    <row r="199" spans="3:15" ht="12.75" hidden="1" x14ac:dyDescent="0.2">
      <c r="C199" s="24" t="s">
        <v>545</v>
      </c>
      <c r="D199" s="69">
        <v>0</v>
      </c>
      <c r="E199" s="69">
        <v>0</v>
      </c>
      <c r="F199" s="69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/>
      <c r="N199" s="69"/>
      <c r="O199" s="69"/>
    </row>
    <row r="200" spans="3:15" ht="12.75" hidden="1" x14ac:dyDescent="0.2">
      <c r="C200" s="24" t="s">
        <v>546</v>
      </c>
      <c r="D200" s="69">
        <v>0</v>
      </c>
      <c r="E200" s="69">
        <v>0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69"/>
      <c r="N200" s="69"/>
      <c r="O200" s="69"/>
    </row>
    <row r="201" spans="3:15" ht="12.75" hidden="1" x14ac:dyDescent="0.2">
      <c r="C201" s="24" t="s">
        <v>547</v>
      </c>
      <c r="D201" s="69">
        <v>0</v>
      </c>
      <c r="E201" s="69">
        <v>0</v>
      </c>
      <c r="F201" s="69"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69">
        <v>0</v>
      </c>
      <c r="M201" s="69"/>
      <c r="N201" s="69"/>
      <c r="O201" s="69"/>
    </row>
    <row r="202" spans="3:15" ht="12.75" hidden="1" x14ac:dyDescent="0.2">
      <c r="C202" s="24" t="s">
        <v>548</v>
      </c>
      <c r="D202" s="69">
        <v>0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/>
      <c r="N202" s="69"/>
      <c r="O202" s="69"/>
    </row>
    <row r="203" spans="3:15" ht="12.75" hidden="1" x14ac:dyDescent="0.2">
      <c r="C203" s="24" t="s">
        <v>549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/>
      <c r="N203" s="61"/>
      <c r="O203" s="61"/>
    </row>
    <row r="204" spans="3:15" ht="12.75" hidden="1" x14ac:dyDescent="0.2">
      <c r="C204" s="24" t="s">
        <v>550</v>
      </c>
      <c r="D204" s="61">
        <v>0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/>
      <c r="N204" s="61"/>
      <c r="O204" s="61"/>
    </row>
    <row r="205" spans="3:15" ht="12.75" hidden="1" x14ac:dyDescent="0.2">
      <c r="C205" s="24" t="s">
        <v>551</v>
      </c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/>
      <c r="N205" s="61"/>
      <c r="O205" s="61"/>
    </row>
    <row r="206" spans="3:15" ht="12.75" hidden="1" x14ac:dyDescent="0.2">
      <c r="C206" s="24" t="s">
        <v>538</v>
      </c>
      <c r="D206" s="61">
        <v>0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/>
      <c r="N206" s="61"/>
      <c r="O206" s="61"/>
    </row>
    <row r="207" spans="3:15" ht="12.75" hidden="1" x14ac:dyDescent="0.2">
      <c r="C207" s="24" t="s">
        <v>552</v>
      </c>
      <c r="D207" s="69">
        <v>0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69">
        <v>0</v>
      </c>
      <c r="L207" s="69">
        <v>0</v>
      </c>
      <c r="M207" s="69"/>
      <c r="N207" s="69"/>
      <c r="O207" s="69"/>
    </row>
    <row r="208" spans="3:15" ht="12.75" hidden="1" x14ac:dyDescent="0.2">
      <c r="C208" s="24" t="s">
        <v>553</v>
      </c>
      <c r="D208" s="69">
        <v>0</v>
      </c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/>
      <c r="N208" s="69"/>
      <c r="O208" s="69"/>
    </row>
    <row r="209" spans="3:15" ht="12.75" hidden="1" x14ac:dyDescent="0.2">
      <c r="C209" s="24" t="s">
        <v>554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/>
      <c r="N209" s="69"/>
      <c r="O209" s="69"/>
    </row>
    <row r="210" spans="3:15" ht="12.75" hidden="1" x14ac:dyDescent="0.2">
      <c r="C210" s="24" t="s">
        <v>555</v>
      </c>
      <c r="D210" s="69">
        <v>0</v>
      </c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9">
        <v>0</v>
      </c>
      <c r="M210" s="69"/>
      <c r="N210" s="69"/>
      <c r="O210" s="69"/>
    </row>
    <row r="211" spans="3:15" ht="14.25" x14ac:dyDescent="0.2">
      <c r="C211" s="71"/>
      <c r="D211" s="84">
        <f t="shared" ref="D211:L211" si="5">SUM(D175:D210)</f>
        <v>46702.81</v>
      </c>
      <c r="E211" s="84">
        <f t="shared" si="5"/>
        <v>316401.67</v>
      </c>
      <c r="F211" s="84">
        <f t="shared" si="5"/>
        <v>407520.26000000007</v>
      </c>
      <c r="G211" s="84">
        <f t="shared" si="5"/>
        <v>440674.83000000007</v>
      </c>
      <c r="H211" s="84">
        <f t="shared" si="5"/>
        <v>502417.46999999991</v>
      </c>
      <c r="I211" s="84">
        <f t="shared" si="5"/>
        <v>510227.19000000006</v>
      </c>
      <c r="J211" s="84">
        <f t="shared" si="5"/>
        <v>235168.05999999982</v>
      </c>
      <c r="K211" s="84">
        <f t="shared" si="5"/>
        <v>304390.9600000002</v>
      </c>
      <c r="L211" s="84">
        <f t="shared" si="5"/>
        <v>276219.06999999972</v>
      </c>
      <c r="M211" s="84"/>
      <c r="N211" s="84"/>
      <c r="O211" s="84"/>
    </row>
    <row r="212" spans="3:15" ht="12.75" x14ac:dyDescent="0.2">
      <c r="C212" s="80" t="s">
        <v>556</v>
      </c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</row>
    <row r="213" spans="3:15" ht="12.75" hidden="1" x14ac:dyDescent="0.2">
      <c r="C213" s="24" t="s">
        <v>557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/>
      <c r="N213" s="69"/>
      <c r="O213" s="69"/>
    </row>
    <row r="214" spans="3:15" ht="12.75" hidden="1" x14ac:dyDescent="0.2">
      <c r="C214" s="24" t="s">
        <v>558</v>
      </c>
      <c r="D214" s="69">
        <v>0</v>
      </c>
      <c r="E214" s="69">
        <v>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/>
      <c r="N214" s="69"/>
      <c r="O214" s="69"/>
    </row>
    <row r="215" spans="3:15" ht="12.75" x14ac:dyDescent="0.2">
      <c r="C215" s="24" t="s">
        <v>559</v>
      </c>
      <c r="D215" s="69">
        <v>496.57</v>
      </c>
      <c r="E215" s="69">
        <v>650.71</v>
      </c>
      <c r="F215" s="69">
        <v>481.65000000000009</v>
      </c>
      <c r="G215" s="69">
        <v>666.22999999999979</v>
      </c>
      <c r="H215" s="69">
        <v>530.44000000000005</v>
      </c>
      <c r="I215" s="69">
        <v>445.92000000000007</v>
      </c>
      <c r="J215" s="69">
        <v>530.94000000000005</v>
      </c>
      <c r="K215" s="69">
        <v>509.60999999999967</v>
      </c>
      <c r="L215" s="69">
        <v>483.78000000000065</v>
      </c>
      <c r="M215" s="69"/>
      <c r="N215" s="69"/>
      <c r="O215" s="69"/>
    </row>
    <row r="216" spans="3:15" ht="12.75" hidden="1" x14ac:dyDescent="0.2">
      <c r="C216" s="24" t="s">
        <v>560</v>
      </c>
      <c r="D216" s="69">
        <v>0</v>
      </c>
      <c r="E216" s="69">
        <v>0</v>
      </c>
      <c r="F216" s="69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/>
      <c r="N216" s="69"/>
      <c r="O216" s="69"/>
    </row>
    <row r="217" spans="3:15" ht="12.75" hidden="1" x14ac:dyDescent="0.2">
      <c r="C217" s="24" t="s">
        <v>561</v>
      </c>
      <c r="D217" s="69">
        <v>0</v>
      </c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/>
      <c r="N217" s="69"/>
      <c r="O217" s="69"/>
    </row>
    <row r="218" spans="3:15" ht="12.75" hidden="1" x14ac:dyDescent="0.2">
      <c r="C218" s="24" t="s">
        <v>562</v>
      </c>
      <c r="D218" s="69">
        <v>0</v>
      </c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/>
      <c r="N218" s="69"/>
      <c r="O218" s="69"/>
    </row>
    <row r="219" spans="3:15" ht="12.75" hidden="1" x14ac:dyDescent="0.2">
      <c r="C219" s="24" t="s">
        <v>563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/>
      <c r="N219" s="72"/>
      <c r="O219" s="72"/>
    </row>
    <row r="220" spans="3:15" ht="12.75" hidden="1" x14ac:dyDescent="0.2">
      <c r="C220" s="24" t="s">
        <v>564</v>
      </c>
      <c r="D220" s="69">
        <v>0</v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/>
      <c r="N220" s="69"/>
      <c r="O220" s="69"/>
    </row>
    <row r="221" spans="3:15" ht="12.75" x14ac:dyDescent="0.2">
      <c r="C221" s="24" t="s">
        <v>256</v>
      </c>
      <c r="D221" s="69">
        <v>0</v>
      </c>
      <c r="E221" s="69">
        <v>0</v>
      </c>
      <c r="F221" s="69">
        <v>-58523.6</v>
      </c>
      <c r="G221" s="69">
        <v>0</v>
      </c>
      <c r="H221" s="69">
        <v>-39158.450000000004</v>
      </c>
      <c r="I221" s="69">
        <v>-2221.6499999999942</v>
      </c>
      <c r="J221" s="69">
        <v>-1540.9499999999971</v>
      </c>
      <c r="K221" s="69">
        <v>0</v>
      </c>
      <c r="L221" s="69">
        <v>0</v>
      </c>
      <c r="M221" s="69"/>
      <c r="N221" s="69"/>
      <c r="O221" s="69"/>
    </row>
    <row r="222" spans="3:15" ht="12.75" hidden="1" x14ac:dyDescent="0.2">
      <c r="C222" s="24" t="s">
        <v>565</v>
      </c>
      <c r="D222" s="69">
        <v>0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/>
      <c r="N222" s="69"/>
      <c r="O222" s="69"/>
    </row>
    <row r="223" spans="3:15" ht="12.75" hidden="1" x14ac:dyDescent="0.2">
      <c r="C223" s="24" t="s">
        <v>566</v>
      </c>
      <c r="D223" s="69">
        <v>0</v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/>
      <c r="N223" s="69"/>
      <c r="O223" s="69"/>
    </row>
    <row r="224" spans="3:15" ht="12.75" x14ac:dyDescent="0.2">
      <c r="C224" s="24" t="s">
        <v>567</v>
      </c>
      <c r="D224" s="69">
        <v>0</v>
      </c>
      <c r="E224" s="69">
        <v>-151.06</v>
      </c>
      <c r="F224" s="69">
        <v>0</v>
      </c>
      <c r="G224" s="69">
        <v>-3343.8</v>
      </c>
      <c r="H224" s="69">
        <v>0</v>
      </c>
      <c r="I224" s="69">
        <v>0</v>
      </c>
      <c r="J224" s="69">
        <v>0</v>
      </c>
      <c r="K224" s="69">
        <v>0</v>
      </c>
      <c r="L224" s="69">
        <v>0</v>
      </c>
      <c r="M224" s="69"/>
      <c r="N224" s="69"/>
      <c r="O224" s="69"/>
    </row>
    <row r="225" spans="3:15" ht="12.75" hidden="1" x14ac:dyDescent="0.2">
      <c r="C225" s="24" t="s">
        <v>568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/>
      <c r="N225" s="69"/>
      <c r="O225" s="69"/>
    </row>
    <row r="226" spans="3:15" ht="12.75" hidden="1" x14ac:dyDescent="0.2">
      <c r="C226" s="24" t="s">
        <v>569</v>
      </c>
      <c r="D226" s="69">
        <v>0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/>
      <c r="N226" s="69"/>
      <c r="O226" s="69"/>
    </row>
    <row r="227" spans="3:15" ht="12.75" hidden="1" x14ac:dyDescent="0.2">
      <c r="C227" s="24" t="s">
        <v>570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/>
      <c r="N227" s="69"/>
      <c r="O227" s="69"/>
    </row>
    <row r="228" spans="3:15" ht="12.75" hidden="1" x14ac:dyDescent="0.2">
      <c r="C228" s="24" t="s">
        <v>571</v>
      </c>
      <c r="D228" s="69">
        <v>0</v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69"/>
      <c r="N228" s="69"/>
      <c r="O228" s="69"/>
    </row>
    <row r="229" spans="3:15" ht="12.75" hidden="1" x14ac:dyDescent="0.2">
      <c r="C229" s="24" t="s">
        <v>572</v>
      </c>
      <c r="D229" s="69">
        <v>0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69"/>
      <c r="N229" s="69"/>
      <c r="O229" s="69"/>
    </row>
    <row r="230" spans="3:15" ht="12.75" hidden="1" x14ac:dyDescent="0.2">
      <c r="C230" s="24" t="s">
        <v>573</v>
      </c>
      <c r="D230" s="69">
        <v>0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69"/>
      <c r="N230" s="69"/>
      <c r="O230" s="69"/>
    </row>
    <row r="231" spans="3:15" ht="12.75" hidden="1" x14ac:dyDescent="0.2">
      <c r="C231" s="24" t="s">
        <v>574</v>
      </c>
      <c r="D231" s="69">
        <v>0</v>
      </c>
      <c r="E231" s="69">
        <v>0</v>
      </c>
      <c r="F231" s="69">
        <v>0</v>
      </c>
      <c r="G231" s="69">
        <v>0</v>
      </c>
      <c r="H231" s="69">
        <v>0</v>
      </c>
      <c r="I231" s="69">
        <v>0</v>
      </c>
      <c r="J231" s="69">
        <v>0</v>
      </c>
      <c r="K231" s="69">
        <v>0</v>
      </c>
      <c r="L231" s="69">
        <v>0</v>
      </c>
      <c r="M231" s="69"/>
      <c r="N231" s="69"/>
      <c r="O231" s="69"/>
    </row>
    <row r="232" spans="3:15" ht="12.75" hidden="1" x14ac:dyDescent="0.2">
      <c r="C232" s="24" t="s">
        <v>575</v>
      </c>
      <c r="D232" s="69">
        <v>0</v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69"/>
      <c r="N232" s="69"/>
      <c r="O232" s="69"/>
    </row>
    <row r="233" spans="3:15" ht="12.75" hidden="1" x14ac:dyDescent="0.2">
      <c r="C233" s="24" t="s">
        <v>576</v>
      </c>
      <c r="D233" s="69">
        <v>0</v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69"/>
      <c r="N233" s="69"/>
      <c r="O233" s="69"/>
    </row>
    <row r="234" spans="3:15" ht="12.75" hidden="1" x14ac:dyDescent="0.2">
      <c r="C234" s="24" t="s">
        <v>577</v>
      </c>
      <c r="D234" s="69">
        <v>0</v>
      </c>
      <c r="E234" s="69">
        <v>0</v>
      </c>
      <c r="F234" s="69"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69">
        <v>0</v>
      </c>
      <c r="M234" s="69"/>
      <c r="N234" s="69"/>
      <c r="O234" s="69"/>
    </row>
    <row r="235" spans="3:15" ht="12.75" hidden="1" x14ac:dyDescent="0.2">
      <c r="C235" s="24" t="s">
        <v>578</v>
      </c>
      <c r="D235" s="69">
        <v>0</v>
      </c>
      <c r="E235" s="69">
        <v>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  <c r="M235" s="69"/>
      <c r="N235" s="69"/>
      <c r="O235" s="69"/>
    </row>
    <row r="236" spans="3:15" ht="12.75" x14ac:dyDescent="0.2">
      <c r="C236" s="24" t="s">
        <v>579</v>
      </c>
      <c r="D236" s="69">
        <v>-482.5</v>
      </c>
      <c r="E236" s="69">
        <v>-482.5</v>
      </c>
      <c r="F236" s="69">
        <v>-482.5</v>
      </c>
      <c r="G236" s="69">
        <v>-482.5</v>
      </c>
      <c r="H236" s="69">
        <v>-482.5</v>
      </c>
      <c r="I236" s="69">
        <v>-545</v>
      </c>
      <c r="J236" s="69">
        <v>-545</v>
      </c>
      <c r="K236" s="69">
        <v>-545</v>
      </c>
      <c r="L236" s="69">
        <v>-545</v>
      </c>
      <c r="M236" s="69"/>
      <c r="N236" s="69"/>
      <c r="O236" s="69"/>
    </row>
    <row r="237" spans="3:15" ht="12.75" hidden="1" x14ac:dyDescent="0.2">
      <c r="C237" s="24" t="s">
        <v>580</v>
      </c>
      <c r="D237" s="69">
        <v>0</v>
      </c>
      <c r="E237" s="69">
        <v>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9">
        <v>0</v>
      </c>
      <c r="M237" s="69"/>
      <c r="N237" s="69"/>
      <c r="O237" s="69"/>
    </row>
    <row r="238" spans="3:15" ht="12.75" hidden="1" x14ac:dyDescent="0.2">
      <c r="C238" s="24" t="s">
        <v>581</v>
      </c>
      <c r="D238" s="69">
        <v>0</v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9">
        <v>0</v>
      </c>
      <c r="M238" s="69"/>
      <c r="N238" s="69"/>
      <c r="O238" s="69"/>
    </row>
    <row r="239" spans="3:15" ht="12.75" x14ac:dyDescent="0.2">
      <c r="C239" s="24" t="s">
        <v>582</v>
      </c>
      <c r="D239" s="69">
        <v>-860.44</v>
      </c>
      <c r="E239" s="69">
        <v>-860.44</v>
      </c>
      <c r="F239" s="69">
        <v>-860.42999999999984</v>
      </c>
      <c r="G239" s="69">
        <v>-860.42999999999984</v>
      </c>
      <c r="H239" s="69">
        <v>-860.43000000000029</v>
      </c>
      <c r="I239" s="69">
        <v>-860.43000000000029</v>
      </c>
      <c r="J239" s="69">
        <v>-945.3799999999992</v>
      </c>
      <c r="K239" s="69">
        <v>-945.38000000000011</v>
      </c>
      <c r="L239" s="69">
        <v>-945.38000000000011</v>
      </c>
      <c r="M239" s="69"/>
      <c r="N239" s="69"/>
      <c r="O239" s="69"/>
    </row>
    <row r="240" spans="3:15" ht="12.75" x14ac:dyDescent="0.2">
      <c r="C240" s="24" t="s">
        <v>583</v>
      </c>
      <c r="D240" s="69">
        <v>-365.71</v>
      </c>
      <c r="E240" s="69">
        <v>-376.56</v>
      </c>
      <c r="F240" s="69">
        <v>-384.70000000000005</v>
      </c>
      <c r="G240" s="69">
        <v>-341.95000000000005</v>
      </c>
      <c r="H240" s="69">
        <v>-312.52999999999997</v>
      </c>
      <c r="I240" s="69">
        <v>-354.18000000000006</v>
      </c>
      <c r="J240" s="69">
        <v>-288.69999999999982</v>
      </c>
      <c r="K240" s="69">
        <v>-278.55000000000018</v>
      </c>
      <c r="L240" s="69">
        <v>-319.15000000000009</v>
      </c>
      <c r="M240" s="69"/>
      <c r="N240" s="69"/>
      <c r="O240" s="69"/>
    </row>
    <row r="241" spans="3:15" ht="12.75" x14ac:dyDescent="0.2">
      <c r="C241" s="24" t="s">
        <v>584</v>
      </c>
      <c r="D241" s="69">
        <v>0</v>
      </c>
      <c r="E241" s="69">
        <v>0</v>
      </c>
      <c r="F241" s="69">
        <v>0</v>
      </c>
      <c r="G241" s="69">
        <v>0</v>
      </c>
      <c r="H241" s="69">
        <v>0</v>
      </c>
      <c r="I241" s="69">
        <v>-43.47</v>
      </c>
      <c r="J241" s="69">
        <v>-122.63</v>
      </c>
      <c r="K241" s="69">
        <v>-120.39000000000001</v>
      </c>
      <c r="L241" s="69">
        <v>-119.63999999999999</v>
      </c>
      <c r="M241" s="69"/>
      <c r="N241" s="69"/>
      <c r="O241" s="69"/>
    </row>
    <row r="242" spans="3:15" ht="12.75" hidden="1" x14ac:dyDescent="0.2">
      <c r="C242" s="24" t="s">
        <v>585</v>
      </c>
      <c r="D242" s="69">
        <v>0</v>
      </c>
      <c r="E242" s="69">
        <v>0</v>
      </c>
      <c r="F242" s="69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/>
      <c r="N242" s="69"/>
      <c r="O242" s="69"/>
    </row>
    <row r="243" spans="3:15" ht="12.75" x14ac:dyDescent="0.2">
      <c r="C243" s="24" t="s">
        <v>586</v>
      </c>
      <c r="D243" s="69">
        <v>0</v>
      </c>
      <c r="E243" s="69">
        <v>0</v>
      </c>
      <c r="F243" s="69">
        <v>0</v>
      </c>
      <c r="G243" s="69">
        <v>0</v>
      </c>
      <c r="H243" s="69">
        <v>-2.2799999999999998</v>
      </c>
      <c r="I243" s="69">
        <v>0</v>
      </c>
      <c r="J243" s="69">
        <v>0</v>
      </c>
      <c r="K243" s="69">
        <v>0</v>
      </c>
      <c r="L243" s="69">
        <v>-465.5</v>
      </c>
      <c r="M243" s="69"/>
      <c r="N243" s="69"/>
      <c r="O243" s="69"/>
    </row>
    <row r="244" spans="3:15" ht="12.75" hidden="1" x14ac:dyDescent="0.2">
      <c r="C244" s="24" t="s">
        <v>587</v>
      </c>
      <c r="D244" s="69">
        <v>0</v>
      </c>
      <c r="E244" s="69">
        <v>0</v>
      </c>
      <c r="F244" s="69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/>
      <c r="N244" s="69"/>
      <c r="O244" s="69"/>
    </row>
    <row r="245" spans="3:15" ht="12.75" hidden="1" x14ac:dyDescent="0.2">
      <c r="C245" s="24" t="s">
        <v>588</v>
      </c>
      <c r="D245" s="69">
        <v>0</v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0</v>
      </c>
      <c r="K245" s="69">
        <v>0</v>
      </c>
      <c r="L245" s="69">
        <v>0</v>
      </c>
      <c r="M245" s="69"/>
      <c r="N245" s="69"/>
      <c r="O245" s="69"/>
    </row>
    <row r="246" spans="3:15" ht="12.75" hidden="1" x14ac:dyDescent="0.2">
      <c r="C246" s="24" t="s">
        <v>589</v>
      </c>
      <c r="D246" s="69">
        <v>0</v>
      </c>
      <c r="E246" s="69">
        <v>0</v>
      </c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69"/>
      <c r="N246" s="69"/>
      <c r="O246" s="69"/>
    </row>
    <row r="247" spans="3:15" ht="12.75" hidden="1" x14ac:dyDescent="0.2">
      <c r="C247" s="24" t="s">
        <v>590</v>
      </c>
      <c r="D247" s="69">
        <v>0</v>
      </c>
      <c r="E247" s="69">
        <v>0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/>
      <c r="N247" s="69"/>
      <c r="O247" s="69"/>
    </row>
    <row r="248" spans="3:15" ht="12.75" x14ac:dyDescent="0.2">
      <c r="C248" s="24" t="s">
        <v>591</v>
      </c>
      <c r="D248" s="69">
        <v>-26601.52</v>
      </c>
      <c r="E248" s="69">
        <v>-26601.52</v>
      </c>
      <c r="F248" s="69">
        <v>-26601.519999999997</v>
      </c>
      <c r="G248" s="69">
        <v>-26601.520000000004</v>
      </c>
      <c r="H248" s="69">
        <v>-26601.520000000004</v>
      </c>
      <c r="I248" s="69">
        <v>-26601.51999999999</v>
      </c>
      <c r="J248" s="69">
        <v>-26601.520000000019</v>
      </c>
      <c r="K248" s="69">
        <v>-26601.51999999999</v>
      </c>
      <c r="L248" s="69">
        <v>-26601.51999999999</v>
      </c>
      <c r="M248" s="69"/>
      <c r="N248" s="69"/>
      <c r="O248" s="69"/>
    </row>
    <row r="249" spans="3:15" ht="12.75" x14ac:dyDescent="0.2">
      <c r="C249" s="24" t="s">
        <v>592</v>
      </c>
      <c r="D249" s="69">
        <v>0</v>
      </c>
      <c r="E249" s="69">
        <v>-113.78</v>
      </c>
      <c r="F249" s="69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69">
        <v>0</v>
      </c>
      <c r="M249" s="69"/>
      <c r="N249" s="69"/>
      <c r="O249" s="69"/>
    </row>
    <row r="250" spans="3:15" ht="12.75" hidden="1" x14ac:dyDescent="0.2">
      <c r="C250" s="24" t="s">
        <v>593</v>
      </c>
      <c r="D250" s="69">
        <v>0</v>
      </c>
      <c r="E250" s="69">
        <v>0</v>
      </c>
      <c r="F250" s="69">
        <v>0</v>
      </c>
      <c r="G250" s="69">
        <v>0</v>
      </c>
      <c r="H250" s="69">
        <v>0</v>
      </c>
      <c r="I250" s="69">
        <v>0</v>
      </c>
      <c r="J250" s="69">
        <v>0</v>
      </c>
      <c r="K250" s="69">
        <v>0</v>
      </c>
      <c r="L250" s="69">
        <v>0</v>
      </c>
      <c r="M250" s="69"/>
      <c r="N250" s="69"/>
      <c r="O250" s="69"/>
    </row>
    <row r="251" spans="3:15" ht="12.75" hidden="1" x14ac:dyDescent="0.2">
      <c r="C251" s="24" t="s">
        <v>594</v>
      </c>
      <c r="D251" s="69">
        <v>0</v>
      </c>
      <c r="E251" s="69">
        <v>0</v>
      </c>
      <c r="F251" s="69">
        <v>0</v>
      </c>
      <c r="G251" s="69">
        <v>0</v>
      </c>
      <c r="H251" s="69">
        <v>0</v>
      </c>
      <c r="I251" s="69">
        <v>0</v>
      </c>
      <c r="J251" s="69">
        <v>0</v>
      </c>
      <c r="K251" s="69">
        <v>0</v>
      </c>
      <c r="L251" s="69">
        <v>0</v>
      </c>
      <c r="M251" s="69"/>
      <c r="N251" s="69"/>
      <c r="O251" s="69"/>
    </row>
    <row r="252" spans="3:15" ht="12.75" hidden="1" x14ac:dyDescent="0.2">
      <c r="C252" s="24" t="s">
        <v>595</v>
      </c>
      <c r="D252" s="69">
        <v>0</v>
      </c>
      <c r="E252" s="69">
        <v>0</v>
      </c>
      <c r="F252" s="69">
        <v>0</v>
      </c>
      <c r="G252" s="69">
        <v>0</v>
      </c>
      <c r="H252" s="69">
        <v>0</v>
      </c>
      <c r="I252" s="69">
        <v>0</v>
      </c>
      <c r="J252" s="69">
        <v>0</v>
      </c>
      <c r="K252" s="69">
        <v>0</v>
      </c>
      <c r="L252" s="69">
        <v>0</v>
      </c>
      <c r="M252" s="69"/>
      <c r="N252" s="69"/>
      <c r="O252" s="69"/>
    </row>
    <row r="253" spans="3:15" ht="12.75" hidden="1" x14ac:dyDescent="0.2">
      <c r="C253" s="24" t="s">
        <v>596</v>
      </c>
      <c r="D253" s="69">
        <v>0</v>
      </c>
      <c r="E253" s="69">
        <v>0</v>
      </c>
      <c r="F253" s="69">
        <v>0</v>
      </c>
      <c r="G253" s="69">
        <v>0</v>
      </c>
      <c r="H253" s="69">
        <v>0</v>
      </c>
      <c r="I253" s="69">
        <v>0</v>
      </c>
      <c r="J253" s="69">
        <v>0</v>
      </c>
      <c r="K253" s="69">
        <v>0</v>
      </c>
      <c r="L253" s="69">
        <v>0</v>
      </c>
      <c r="M253" s="69"/>
      <c r="N253" s="69"/>
      <c r="O253" s="69"/>
    </row>
    <row r="254" spans="3:15" ht="12.75" x14ac:dyDescent="0.2">
      <c r="C254" s="24" t="s">
        <v>597</v>
      </c>
      <c r="D254" s="69">
        <v>-7333.33</v>
      </c>
      <c r="E254" s="69">
        <v>-7333.33</v>
      </c>
      <c r="F254" s="69">
        <v>-7333.3300000000017</v>
      </c>
      <c r="G254" s="69">
        <v>-8333.3299999999981</v>
      </c>
      <c r="H254" s="69">
        <v>-7333.3300000000017</v>
      </c>
      <c r="I254" s="69">
        <v>-7333.3300000000017</v>
      </c>
      <c r="J254" s="69">
        <v>-7333.32</v>
      </c>
      <c r="K254" s="69">
        <v>-7333.3299999999945</v>
      </c>
      <c r="L254" s="69">
        <v>-7333.3400000000038</v>
      </c>
      <c r="M254" s="69"/>
      <c r="N254" s="69"/>
      <c r="O254" s="69"/>
    </row>
    <row r="255" spans="3:15" ht="12.75" hidden="1" x14ac:dyDescent="0.2">
      <c r="C255" s="24" t="s">
        <v>598</v>
      </c>
      <c r="D255" s="69">
        <v>0</v>
      </c>
      <c r="E255" s="69">
        <v>0</v>
      </c>
      <c r="F255" s="69">
        <v>0</v>
      </c>
      <c r="G255" s="69">
        <v>0</v>
      </c>
      <c r="H255" s="69">
        <v>0</v>
      </c>
      <c r="I255" s="69">
        <v>0</v>
      </c>
      <c r="J255" s="69">
        <v>0</v>
      </c>
      <c r="K255" s="69">
        <v>0</v>
      </c>
      <c r="L255" s="69">
        <v>0</v>
      </c>
      <c r="M255" s="69"/>
      <c r="N255" s="69"/>
      <c r="O255" s="69"/>
    </row>
    <row r="256" spans="3:15" ht="12.75" x14ac:dyDescent="0.2">
      <c r="C256" s="24" t="s">
        <v>599</v>
      </c>
      <c r="D256" s="69">
        <v>-762.6</v>
      </c>
      <c r="E256" s="69">
        <v>-4500</v>
      </c>
      <c r="F256" s="69">
        <v>-35100.04</v>
      </c>
      <c r="G256" s="69">
        <v>-45.970000000001164</v>
      </c>
      <c r="H256" s="69">
        <v>0</v>
      </c>
      <c r="I256" s="69">
        <v>0</v>
      </c>
      <c r="J256" s="69">
        <v>-221</v>
      </c>
      <c r="K256" s="69">
        <v>0</v>
      </c>
      <c r="L256" s="69">
        <v>-2459</v>
      </c>
      <c r="M256" s="69"/>
      <c r="N256" s="69"/>
      <c r="O256" s="69"/>
    </row>
    <row r="257" spans="3:15" ht="12.75" hidden="1" x14ac:dyDescent="0.2">
      <c r="C257" s="24" t="s">
        <v>600</v>
      </c>
      <c r="D257" s="69">
        <v>0</v>
      </c>
      <c r="E257" s="69">
        <v>0</v>
      </c>
      <c r="F257" s="69">
        <v>0</v>
      </c>
      <c r="G257" s="69">
        <v>0</v>
      </c>
      <c r="H257" s="69">
        <v>0</v>
      </c>
      <c r="I257" s="69">
        <v>0</v>
      </c>
      <c r="J257" s="69">
        <v>0</v>
      </c>
      <c r="K257" s="69">
        <v>0</v>
      </c>
      <c r="L257" s="69">
        <v>0</v>
      </c>
      <c r="M257" s="69"/>
      <c r="N257" s="69"/>
      <c r="O257" s="69"/>
    </row>
    <row r="258" spans="3:15" ht="12.75" x14ac:dyDescent="0.2">
      <c r="C258" s="24" t="s">
        <v>601</v>
      </c>
      <c r="D258" s="69">
        <v>-37916.67</v>
      </c>
      <c r="E258" s="69">
        <v>-5416.6699999999983</v>
      </c>
      <c r="F258" s="69">
        <v>-5416.6700000000055</v>
      </c>
      <c r="G258" s="69">
        <v>-5416.6699999999983</v>
      </c>
      <c r="H258" s="69">
        <v>-5416.6699999999983</v>
      </c>
      <c r="I258" s="69">
        <v>-5416.6699999999983</v>
      </c>
      <c r="J258" s="69">
        <v>-5416.6700000000055</v>
      </c>
      <c r="K258" s="69">
        <v>-5416.6699999999983</v>
      </c>
      <c r="L258" s="69">
        <v>-5416.6600000000035</v>
      </c>
      <c r="M258" s="69"/>
      <c r="N258" s="69"/>
      <c r="O258" s="69"/>
    </row>
    <row r="259" spans="3:15" ht="12.75" hidden="1" x14ac:dyDescent="0.2">
      <c r="C259" s="24" t="s">
        <v>602</v>
      </c>
      <c r="D259" s="69">
        <v>0</v>
      </c>
      <c r="E259" s="69">
        <v>0</v>
      </c>
      <c r="F259" s="69">
        <v>0</v>
      </c>
      <c r="G259" s="69">
        <v>0</v>
      </c>
      <c r="H259" s="69">
        <v>0</v>
      </c>
      <c r="I259" s="69">
        <v>0</v>
      </c>
      <c r="J259" s="69">
        <v>0</v>
      </c>
      <c r="K259" s="69">
        <v>0</v>
      </c>
      <c r="L259" s="69">
        <v>0</v>
      </c>
      <c r="M259" s="69"/>
      <c r="N259" s="69"/>
      <c r="O259" s="69"/>
    </row>
    <row r="260" spans="3:15" ht="12.75" x14ac:dyDescent="0.2">
      <c r="C260" s="24" t="s">
        <v>603</v>
      </c>
      <c r="D260" s="69">
        <v>-2500</v>
      </c>
      <c r="E260" s="69">
        <v>-8540</v>
      </c>
      <c r="F260" s="69">
        <v>-23260.440000000002</v>
      </c>
      <c r="G260" s="69">
        <v>-13583.119999999995</v>
      </c>
      <c r="H260" s="69">
        <v>-4270</v>
      </c>
      <c r="I260" s="69">
        <v>-7800</v>
      </c>
      <c r="J260" s="69">
        <v>-16800</v>
      </c>
      <c r="K260" s="69">
        <v>0</v>
      </c>
      <c r="L260" s="69">
        <v>-7800</v>
      </c>
      <c r="M260" s="69"/>
      <c r="N260" s="69"/>
      <c r="O260" s="69"/>
    </row>
    <row r="261" spans="3:15" ht="12.75" hidden="1" x14ac:dyDescent="0.2">
      <c r="C261" s="24" t="s">
        <v>604</v>
      </c>
      <c r="D261" s="69">
        <v>0</v>
      </c>
      <c r="E261" s="69">
        <v>0</v>
      </c>
      <c r="F261" s="69">
        <v>0</v>
      </c>
      <c r="G261" s="69">
        <v>0</v>
      </c>
      <c r="H261" s="69">
        <v>0</v>
      </c>
      <c r="I261" s="69">
        <v>0</v>
      </c>
      <c r="J261" s="69">
        <v>0</v>
      </c>
      <c r="K261" s="69">
        <v>0</v>
      </c>
      <c r="L261" s="69">
        <v>0</v>
      </c>
      <c r="M261" s="69"/>
      <c r="N261" s="69"/>
      <c r="O261" s="69"/>
    </row>
    <row r="262" spans="3:15" ht="12.75" hidden="1" x14ac:dyDescent="0.2">
      <c r="C262" s="24" t="s">
        <v>605</v>
      </c>
      <c r="D262" s="69">
        <v>0</v>
      </c>
      <c r="E262" s="69">
        <v>0</v>
      </c>
      <c r="F262" s="69">
        <v>0</v>
      </c>
      <c r="G262" s="69">
        <v>0</v>
      </c>
      <c r="H262" s="69">
        <v>0</v>
      </c>
      <c r="I262" s="69">
        <v>0</v>
      </c>
      <c r="J262" s="69">
        <v>0</v>
      </c>
      <c r="K262" s="69">
        <v>0</v>
      </c>
      <c r="L262" s="69">
        <v>0</v>
      </c>
      <c r="M262" s="69"/>
      <c r="N262" s="69"/>
      <c r="O262" s="69"/>
    </row>
    <row r="263" spans="3:15" ht="12.75" hidden="1" x14ac:dyDescent="0.2">
      <c r="C263" s="24" t="s">
        <v>606</v>
      </c>
      <c r="D263" s="69">
        <v>0</v>
      </c>
      <c r="E263" s="69">
        <v>0</v>
      </c>
      <c r="F263" s="69">
        <v>0</v>
      </c>
      <c r="G263" s="69">
        <v>0</v>
      </c>
      <c r="H263" s="69">
        <v>0</v>
      </c>
      <c r="I263" s="69">
        <v>0</v>
      </c>
      <c r="J263" s="69">
        <v>0</v>
      </c>
      <c r="K263" s="69">
        <v>0</v>
      </c>
      <c r="L263" s="69">
        <v>0</v>
      </c>
      <c r="M263" s="69"/>
      <c r="N263" s="69"/>
      <c r="O263" s="69"/>
    </row>
    <row r="264" spans="3:15" ht="12.75" hidden="1" x14ac:dyDescent="0.2">
      <c r="C264" s="24" t="s">
        <v>607</v>
      </c>
      <c r="D264" s="69">
        <v>0</v>
      </c>
      <c r="E264" s="69">
        <v>0</v>
      </c>
      <c r="F264" s="69">
        <v>0</v>
      </c>
      <c r="G264" s="69">
        <v>0</v>
      </c>
      <c r="H264" s="69">
        <v>0</v>
      </c>
      <c r="I264" s="69">
        <v>0</v>
      </c>
      <c r="J264" s="69">
        <v>0</v>
      </c>
      <c r="K264" s="69">
        <v>0</v>
      </c>
      <c r="L264" s="69">
        <v>0</v>
      </c>
      <c r="M264" s="69"/>
      <c r="N264" s="69"/>
      <c r="O264" s="69"/>
    </row>
    <row r="265" spans="3:15" ht="12.75" hidden="1" x14ac:dyDescent="0.2">
      <c r="C265" s="24" t="s">
        <v>608</v>
      </c>
      <c r="D265" s="69">
        <v>0</v>
      </c>
      <c r="E265" s="69">
        <v>0</v>
      </c>
      <c r="F265" s="69">
        <v>0</v>
      </c>
      <c r="G265" s="69">
        <v>0</v>
      </c>
      <c r="H265" s="69">
        <v>0</v>
      </c>
      <c r="I265" s="69">
        <v>0</v>
      </c>
      <c r="J265" s="69">
        <v>0</v>
      </c>
      <c r="K265" s="69">
        <v>0</v>
      </c>
      <c r="L265" s="69">
        <v>0</v>
      </c>
      <c r="M265" s="69"/>
      <c r="N265" s="69"/>
      <c r="O265" s="69"/>
    </row>
    <row r="266" spans="3:15" ht="12.75" hidden="1" x14ac:dyDescent="0.2">
      <c r="C266" s="24" t="s">
        <v>609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/>
      <c r="N266" s="69"/>
      <c r="O266" s="69"/>
    </row>
    <row r="267" spans="3:15" ht="12.75" hidden="1" x14ac:dyDescent="0.2">
      <c r="C267" s="24" t="s">
        <v>610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9">
        <v>0</v>
      </c>
      <c r="M267" s="69"/>
      <c r="N267" s="69"/>
      <c r="O267" s="69"/>
    </row>
    <row r="268" spans="3:15" ht="12.75" x14ac:dyDescent="0.2">
      <c r="C268" s="24" t="s">
        <v>611</v>
      </c>
      <c r="D268" s="69">
        <v>-491577.58</v>
      </c>
      <c r="E268" s="69">
        <v>-537057.47</v>
      </c>
      <c r="F268" s="69">
        <v>-541690.33999999985</v>
      </c>
      <c r="G268" s="69">
        <v>-537900.32000000007</v>
      </c>
      <c r="H268" s="69">
        <v>-491137.29999999981</v>
      </c>
      <c r="I268" s="69">
        <v>-515654.88000000035</v>
      </c>
      <c r="J268" s="69">
        <v>-535425.9299999997</v>
      </c>
      <c r="K268" s="69">
        <v>-539083.14000000013</v>
      </c>
      <c r="L268" s="69">
        <v>-518698.29000000004</v>
      </c>
      <c r="M268" s="69"/>
      <c r="N268" s="69"/>
      <c r="O268" s="69"/>
    </row>
    <row r="269" spans="3:15" ht="12.75" hidden="1" x14ac:dyDescent="0.2">
      <c r="C269" s="24" t="s">
        <v>612</v>
      </c>
      <c r="D269" s="69">
        <v>0</v>
      </c>
      <c r="E269" s="69">
        <v>0</v>
      </c>
      <c r="F269" s="69">
        <v>0</v>
      </c>
      <c r="G269" s="69">
        <v>0</v>
      </c>
      <c r="H269" s="69">
        <v>0</v>
      </c>
      <c r="I269" s="69">
        <v>0</v>
      </c>
      <c r="J269" s="69">
        <v>0</v>
      </c>
      <c r="K269" s="69">
        <v>0</v>
      </c>
      <c r="L269" s="69">
        <v>0</v>
      </c>
      <c r="M269" s="69"/>
      <c r="N269" s="69"/>
      <c r="O269" s="69"/>
    </row>
    <row r="270" spans="3:15" ht="12.75" hidden="1" x14ac:dyDescent="0.2">
      <c r="C270" s="24" t="s">
        <v>613</v>
      </c>
      <c r="D270" s="69">
        <v>0</v>
      </c>
      <c r="E270" s="69">
        <v>0</v>
      </c>
      <c r="F270" s="69">
        <v>0</v>
      </c>
      <c r="G270" s="69">
        <v>0</v>
      </c>
      <c r="H270" s="69">
        <v>0</v>
      </c>
      <c r="I270" s="69">
        <v>0</v>
      </c>
      <c r="J270" s="69">
        <v>0</v>
      </c>
      <c r="K270" s="69">
        <v>0</v>
      </c>
      <c r="L270" s="69">
        <v>0</v>
      </c>
      <c r="M270" s="69"/>
      <c r="N270" s="69"/>
      <c r="O270" s="69"/>
    </row>
    <row r="271" spans="3:15" ht="12.75" hidden="1" x14ac:dyDescent="0.2">
      <c r="C271" s="24" t="s">
        <v>614</v>
      </c>
      <c r="D271" s="69">
        <v>0</v>
      </c>
      <c r="E271" s="69">
        <v>0</v>
      </c>
      <c r="F271" s="69">
        <v>0</v>
      </c>
      <c r="G271" s="69">
        <v>0</v>
      </c>
      <c r="H271" s="69">
        <v>0</v>
      </c>
      <c r="I271" s="69">
        <v>0</v>
      </c>
      <c r="J271" s="69">
        <v>0</v>
      </c>
      <c r="K271" s="69">
        <v>0</v>
      </c>
      <c r="L271" s="69">
        <v>0</v>
      </c>
      <c r="M271" s="69"/>
      <c r="N271" s="69"/>
      <c r="O271" s="69"/>
    </row>
    <row r="272" spans="3:15" ht="12.75" hidden="1" x14ac:dyDescent="0.2">
      <c r="C272" s="24" t="s">
        <v>615</v>
      </c>
      <c r="D272" s="69">
        <v>0</v>
      </c>
      <c r="E272" s="69">
        <v>0</v>
      </c>
      <c r="F272" s="69">
        <v>0</v>
      </c>
      <c r="G272" s="69">
        <v>0</v>
      </c>
      <c r="H272" s="69">
        <v>0</v>
      </c>
      <c r="I272" s="69">
        <v>0</v>
      </c>
      <c r="J272" s="69">
        <v>0</v>
      </c>
      <c r="K272" s="69">
        <v>0</v>
      </c>
      <c r="L272" s="69">
        <v>0</v>
      </c>
      <c r="M272" s="69"/>
      <c r="N272" s="69"/>
      <c r="O272" s="69"/>
    </row>
    <row r="273" spans="3:15" ht="12.75" x14ac:dyDescent="0.2">
      <c r="C273" s="24" t="s">
        <v>616</v>
      </c>
      <c r="D273" s="69">
        <v>-25409.66</v>
      </c>
      <c r="E273" s="69">
        <v>0</v>
      </c>
      <c r="F273" s="69">
        <v>0</v>
      </c>
      <c r="G273" s="69">
        <v>-612.15000000000146</v>
      </c>
      <c r="H273" s="69">
        <v>0</v>
      </c>
      <c r="I273" s="69">
        <v>0</v>
      </c>
      <c r="J273" s="69">
        <v>0</v>
      </c>
      <c r="K273" s="69">
        <v>0</v>
      </c>
      <c r="L273" s="69">
        <v>0</v>
      </c>
      <c r="M273" s="69"/>
      <c r="N273" s="69"/>
      <c r="O273" s="69"/>
    </row>
    <row r="274" spans="3:15" ht="12.75" hidden="1" x14ac:dyDescent="0.2">
      <c r="C274" s="24" t="s">
        <v>617</v>
      </c>
      <c r="D274" s="69">
        <v>0</v>
      </c>
      <c r="E274" s="69">
        <v>0</v>
      </c>
      <c r="F274" s="69">
        <v>0</v>
      </c>
      <c r="G274" s="69">
        <v>0</v>
      </c>
      <c r="H274" s="69">
        <v>0</v>
      </c>
      <c r="I274" s="69">
        <v>0</v>
      </c>
      <c r="J274" s="69">
        <v>0</v>
      </c>
      <c r="K274" s="69">
        <v>0</v>
      </c>
      <c r="L274" s="69">
        <v>0</v>
      </c>
      <c r="M274" s="69"/>
      <c r="N274" s="69"/>
      <c r="O274" s="69"/>
    </row>
    <row r="275" spans="3:15" ht="12.75" x14ac:dyDescent="0.2">
      <c r="C275" s="24" t="s">
        <v>618</v>
      </c>
      <c r="D275" s="69">
        <v>-4009.85</v>
      </c>
      <c r="E275" s="69">
        <v>-4009.85</v>
      </c>
      <c r="F275" s="69">
        <v>-4009.8499999999995</v>
      </c>
      <c r="G275" s="69">
        <v>-4009.8500000000004</v>
      </c>
      <c r="H275" s="69">
        <v>-4009.8500000000004</v>
      </c>
      <c r="I275" s="69">
        <v>-4009.8499999999985</v>
      </c>
      <c r="J275" s="69">
        <v>-3373.1100000000006</v>
      </c>
      <c r="K275" s="69">
        <v>-3373.1100000000006</v>
      </c>
      <c r="L275" s="69">
        <v>-3373.1100000000006</v>
      </c>
      <c r="M275" s="69"/>
      <c r="N275" s="69"/>
      <c r="O275" s="69"/>
    </row>
    <row r="276" spans="3:15" ht="12.75" hidden="1" x14ac:dyDescent="0.2">
      <c r="C276" s="24" t="s">
        <v>619</v>
      </c>
      <c r="D276" s="69">
        <v>0</v>
      </c>
      <c r="E276" s="69">
        <v>0</v>
      </c>
      <c r="F276" s="69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/>
      <c r="N276" s="69"/>
      <c r="O276" s="69"/>
    </row>
    <row r="277" spans="3:15" ht="12.75" hidden="1" x14ac:dyDescent="0.2">
      <c r="C277" s="24" t="s">
        <v>620</v>
      </c>
      <c r="D277" s="69">
        <v>0</v>
      </c>
      <c r="E277" s="69">
        <v>0</v>
      </c>
      <c r="F277" s="69">
        <v>0</v>
      </c>
      <c r="G277" s="69">
        <v>0</v>
      </c>
      <c r="H277" s="69">
        <v>0</v>
      </c>
      <c r="I277" s="69">
        <v>0</v>
      </c>
      <c r="J277" s="69">
        <v>0</v>
      </c>
      <c r="K277" s="69">
        <v>0</v>
      </c>
      <c r="L277" s="69">
        <v>0</v>
      </c>
      <c r="M277" s="69"/>
      <c r="N277" s="69"/>
      <c r="O277" s="69"/>
    </row>
    <row r="278" spans="3:15" ht="12.75" hidden="1" x14ac:dyDescent="0.2">
      <c r="C278" s="24" t="s">
        <v>571</v>
      </c>
      <c r="D278" s="69">
        <v>0</v>
      </c>
      <c r="E278" s="69">
        <v>0</v>
      </c>
      <c r="F278" s="69">
        <v>0</v>
      </c>
      <c r="G278" s="69">
        <v>0</v>
      </c>
      <c r="H278" s="69">
        <v>0</v>
      </c>
      <c r="I278" s="69">
        <v>0</v>
      </c>
      <c r="J278" s="69">
        <v>0</v>
      </c>
      <c r="K278" s="69">
        <v>0</v>
      </c>
      <c r="L278" s="69">
        <v>0</v>
      </c>
      <c r="M278" s="69"/>
      <c r="N278" s="69"/>
      <c r="O278" s="69"/>
    </row>
    <row r="279" spans="3:15" ht="12.75" hidden="1" x14ac:dyDescent="0.2">
      <c r="C279" s="24" t="s">
        <v>621</v>
      </c>
      <c r="D279" s="69">
        <v>0</v>
      </c>
      <c r="E279" s="69">
        <v>0</v>
      </c>
      <c r="F279" s="69">
        <v>0</v>
      </c>
      <c r="G279" s="69">
        <v>0</v>
      </c>
      <c r="H279" s="69">
        <v>0</v>
      </c>
      <c r="I279" s="69">
        <v>0</v>
      </c>
      <c r="J279" s="69">
        <v>0</v>
      </c>
      <c r="K279" s="69">
        <v>0</v>
      </c>
      <c r="L279" s="69">
        <v>0</v>
      </c>
      <c r="M279" s="69"/>
      <c r="N279" s="69"/>
      <c r="O279" s="69"/>
    </row>
    <row r="280" spans="3:15" ht="12.75" x14ac:dyDescent="0.2">
      <c r="C280" s="24" t="s">
        <v>622</v>
      </c>
      <c r="D280" s="69">
        <v>0</v>
      </c>
      <c r="E280" s="69">
        <v>0</v>
      </c>
      <c r="F280" s="69">
        <v>0</v>
      </c>
      <c r="G280" s="69">
        <v>0</v>
      </c>
      <c r="H280" s="69">
        <v>0</v>
      </c>
      <c r="I280" s="69">
        <v>-958762.47</v>
      </c>
      <c r="J280" s="69">
        <v>0</v>
      </c>
      <c r="K280" s="69">
        <v>0</v>
      </c>
      <c r="L280" s="69">
        <v>0</v>
      </c>
      <c r="M280" s="69"/>
      <c r="N280" s="69"/>
      <c r="O280" s="69"/>
    </row>
    <row r="281" spans="3:15" ht="12.75" hidden="1" x14ac:dyDescent="0.2">
      <c r="C281" s="24" t="s">
        <v>623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0</v>
      </c>
      <c r="M281" s="72"/>
      <c r="N281" s="72"/>
      <c r="O281" s="72"/>
    </row>
    <row r="282" spans="3:15" ht="12.75" hidden="1" x14ac:dyDescent="0.2">
      <c r="C282" s="24" t="s">
        <v>624</v>
      </c>
      <c r="D282" s="72">
        <v>0</v>
      </c>
      <c r="E282" s="72">
        <v>0</v>
      </c>
      <c r="F282" s="72">
        <v>0</v>
      </c>
      <c r="G282" s="72">
        <v>0</v>
      </c>
      <c r="H282" s="72">
        <v>0</v>
      </c>
      <c r="I282" s="72">
        <v>0</v>
      </c>
      <c r="J282" s="72">
        <v>0</v>
      </c>
      <c r="K282" s="72">
        <v>0</v>
      </c>
      <c r="L282" s="72">
        <v>0</v>
      </c>
      <c r="M282" s="72"/>
      <c r="N282" s="72"/>
      <c r="O282" s="72"/>
    </row>
    <row r="283" spans="3:15" ht="12.75" hidden="1" x14ac:dyDescent="0.2">
      <c r="C283" s="24" t="s">
        <v>625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/>
      <c r="N283" s="69"/>
      <c r="O283" s="69"/>
    </row>
    <row r="284" spans="3:15" ht="12.75" hidden="1" x14ac:dyDescent="0.2">
      <c r="C284" s="24" t="s">
        <v>626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/>
      <c r="N284" s="69"/>
      <c r="O284" s="69"/>
    </row>
    <row r="285" spans="3:15" ht="12.75" hidden="1" x14ac:dyDescent="0.2">
      <c r="C285" s="24" t="s">
        <v>627</v>
      </c>
      <c r="D285" s="72">
        <v>0</v>
      </c>
      <c r="E285" s="72">
        <v>0</v>
      </c>
      <c r="F285" s="72">
        <v>0</v>
      </c>
      <c r="G285" s="72">
        <v>0</v>
      </c>
      <c r="H285" s="72">
        <v>0</v>
      </c>
      <c r="I285" s="72">
        <v>0</v>
      </c>
      <c r="J285" s="72">
        <v>0</v>
      </c>
      <c r="K285" s="72">
        <v>0</v>
      </c>
      <c r="L285" s="72">
        <v>0</v>
      </c>
      <c r="M285" s="72"/>
      <c r="N285" s="72"/>
      <c r="O285" s="72"/>
    </row>
    <row r="286" spans="3:15" ht="12.75" x14ac:dyDescent="0.2">
      <c r="C286" s="24"/>
      <c r="D286" s="76">
        <f t="shared" ref="D286:L286" si="6">SUM(D213:D285)</f>
        <v>-597323.29</v>
      </c>
      <c r="E286" s="76">
        <f t="shared" si="6"/>
        <v>-594792.47</v>
      </c>
      <c r="F286" s="76">
        <f t="shared" si="6"/>
        <v>-703181.7699999999</v>
      </c>
      <c r="G286" s="76">
        <f t="shared" si="6"/>
        <v>-600865.38000000012</v>
      </c>
      <c r="H286" s="76">
        <f t="shared" si="6"/>
        <v>-579054.41999999981</v>
      </c>
      <c r="I286" s="76">
        <f t="shared" si="6"/>
        <v>-1529157.5300000003</v>
      </c>
      <c r="J286" s="76">
        <f t="shared" si="6"/>
        <v>-598083.26999999967</v>
      </c>
      <c r="K286" s="76">
        <f t="shared" si="6"/>
        <v>-583187.4800000001</v>
      </c>
      <c r="L286" s="76">
        <f t="shared" si="6"/>
        <v>-573592.81000000006</v>
      </c>
      <c r="M286" s="76"/>
      <c r="N286" s="76"/>
      <c r="O286" s="76"/>
    </row>
    <row r="287" spans="3:15" ht="12.75" x14ac:dyDescent="0.2">
      <c r="C287" s="24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</row>
    <row r="288" spans="3:15" ht="12.75" x14ac:dyDescent="0.2">
      <c r="C288" s="80" t="s">
        <v>628</v>
      </c>
      <c r="D288" s="77">
        <f t="shared" ref="D288:L288" si="7">+D286+D211+D172+D119</f>
        <v>3434643.5300000003</v>
      </c>
      <c r="E288" s="77">
        <f t="shared" si="7"/>
        <v>3670369.6399999987</v>
      </c>
      <c r="F288" s="77">
        <f t="shared" si="7"/>
        <v>3640407.3800000008</v>
      </c>
      <c r="G288" s="77">
        <f t="shared" si="7"/>
        <v>3790597.0600000005</v>
      </c>
      <c r="H288" s="77">
        <f t="shared" si="7"/>
        <v>3939295.9799999986</v>
      </c>
      <c r="I288" s="77">
        <f t="shared" si="7"/>
        <v>4028188.3499999996</v>
      </c>
      <c r="J288" s="77">
        <f t="shared" si="7"/>
        <v>4212185.8500000015</v>
      </c>
      <c r="K288" s="77">
        <f t="shared" si="7"/>
        <v>4247151.7800000021</v>
      </c>
      <c r="L288" s="77">
        <f t="shared" si="7"/>
        <v>4693971.9199999971</v>
      </c>
      <c r="M288" s="77"/>
      <c r="N288" s="77"/>
      <c r="O288" s="77"/>
    </row>
    <row r="289" spans="3:15" ht="12.75" x14ac:dyDescent="0.2">
      <c r="C289" s="24"/>
      <c r="D289" s="69"/>
      <c r="E289" s="69"/>
      <c r="F289" s="69"/>
      <c r="G289" s="69"/>
      <c r="H289" s="69"/>
      <c r="I289" s="69"/>
      <c r="J289" s="69"/>
      <c r="K289" s="69"/>
      <c r="L289" s="69">
        <v>0</v>
      </c>
      <c r="M289" s="69"/>
      <c r="N289" s="69"/>
      <c r="O289" s="69"/>
    </row>
    <row r="290" spans="3:15" ht="12.75" hidden="1" x14ac:dyDescent="0.2">
      <c r="C290" s="24" t="s">
        <v>629</v>
      </c>
      <c r="D290" s="69">
        <v>0</v>
      </c>
      <c r="E290" s="69">
        <v>0</v>
      </c>
      <c r="F290" s="69">
        <v>0</v>
      </c>
      <c r="G290" s="69">
        <v>0</v>
      </c>
      <c r="H290" s="69">
        <v>0</v>
      </c>
      <c r="I290" s="69">
        <v>0</v>
      </c>
      <c r="J290" s="69">
        <v>0</v>
      </c>
      <c r="K290" s="69">
        <v>0</v>
      </c>
      <c r="L290" s="69">
        <v>0</v>
      </c>
      <c r="M290" s="69"/>
      <c r="N290" s="69"/>
      <c r="O290" s="69"/>
    </row>
    <row r="291" spans="3:15" ht="12.75" hidden="1" x14ac:dyDescent="0.2">
      <c r="C291" s="24" t="s">
        <v>630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/>
      <c r="N291" s="72"/>
      <c r="O291" s="72"/>
    </row>
    <row r="292" spans="3:15" ht="12.75" x14ac:dyDescent="0.2">
      <c r="C292" s="24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</row>
    <row r="293" spans="3:15" ht="13.5" thickBot="1" x14ac:dyDescent="0.25">
      <c r="C293" s="80" t="s">
        <v>631</v>
      </c>
      <c r="D293" s="85">
        <f t="shared" ref="D293:L293" si="8">D288+D290+D291</f>
        <v>3434643.5300000003</v>
      </c>
      <c r="E293" s="85">
        <f t="shared" si="8"/>
        <v>3670369.6399999987</v>
      </c>
      <c r="F293" s="85">
        <f t="shared" si="8"/>
        <v>3640407.3800000008</v>
      </c>
      <c r="G293" s="85">
        <f t="shared" si="8"/>
        <v>3790597.0600000005</v>
      </c>
      <c r="H293" s="85">
        <f t="shared" si="8"/>
        <v>3939295.9799999986</v>
      </c>
      <c r="I293" s="85">
        <f t="shared" si="8"/>
        <v>4028188.3499999996</v>
      </c>
      <c r="J293" s="85">
        <f t="shared" si="8"/>
        <v>4212185.8500000015</v>
      </c>
      <c r="K293" s="85">
        <f t="shared" si="8"/>
        <v>4247151.7800000021</v>
      </c>
      <c r="L293" s="85">
        <f t="shared" si="8"/>
        <v>4693971.9199999971</v>
      </c>
      <c r="M293" s="85"/>
      <c r="N293" s="85"/>
      <c r="O293" s="85"/>
    </row>
    <row r="294" spans="3:15" ht="13.5" thickTop="1" x14ac:dyDescent="0.2">
      <c r="C294" s="80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</row>
    <row r="295" spans="3:15" ht="13.5" thickBot="1" x14ac:dyDescent="0.25">
      <c r="C295" s="80" t="s">
        <v>632</v>
      </c>
      <c r="D295" s="86">
        <v>5329358</v>
      </c>
      <c r="E295" s="86">
        <v>5922011</v>
      </c>
      <c r="F295" s="86">
        <v>5922011</v>
      </c>
      <c r="G295" s="86">
        <v>5922011</v>
      </c>
      <c r="H295" s="86">
        <v>5922011</v>
      </c>
      <c r="I295" s="86">
        <v>5922011</v>
      </c>
      <c r="J295" s="86">
        <v>5922011</v>
      </c>
      <c r="K295" s="86">
        <v>5922011</v>
      </c>
      <c r="L295" s="86">
        <v>5922011</v>
      </c>
      <c r="M295" s="86"/>
      <c r="N295" s="86"/>
      <c r="O295" s="86"/>
    </row>
    <row r="296" spans="3:15" ht="15" thickTop="1" x14ac:dyDescent="0.2">
      <c r="C296" s="71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</row>
    <row r="297" spans="3:15" ht="13.5" thickBot="1" x14ac:dyDescent="0.25">
      <c r="C297" s="80" t="s">
        <v>633</v>
      </c>
      <c r="D297" s="88">
        <f t="shared" ref="D297:L297" si="9">IFERROR(+D293/D295,0)</f>
        <v>0.64447603820197485</v>
      </c>
      <c r="E297" s="88">
        <f t="shared" si="9"/>
        <v>0.61978433339620587</v>
      </c>
      <c r="F297" s="88">
        <f t="shared" si="9"/>
        <v>0.61472485951140599</v>
      </c>
      <c r="G297" s="88">
        <f t="shared" si="9"/>
        <v>0.64008612277147081</v>
      </c>
      <c r="H297" s="88">
        <f t="shared" si="9"/>
        <v>0.66519565397632641</v>
      </c>
      <c r="I297" s="88">
        <f t="shared" si="9"/>
        <v>0.68020615800950046</v>
      </c>
      <c r="J297" s="88">
        <f t="shared" si="9"/>
        <v>0.71127626240478137</v>
      </c>
      <c r="K297" s="88">
        <f t="shared" si="9"/>
        <v>0.71718066379815948</v>
      </c>
      <c r="L297" s="88">
        <f t="shared" si="9"/>
        <v>0.7926314084860695</v>
      </c>
      <c r="M297" s="88"/>
      <c r="N297" s="88"/>
      <c r="O297" s="88"/>
    </row>
    <row r="298" spans="3:15" ht="15" thickTop="1" x14ac:dyDescent="0.2">
      <c r="C298" s="8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</row>
    <row r="299" spans="3:15" ht="12.75" x14ac:dyDescent="0.2">
      <c r="C299" s="80" t="s">
        <v>634</v>
      </c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</row>
    <row r="300" spans="3:15" ht="12.75" hidden="1" x14ac:dyDescent="0.2">
      <c r="C300" s="24" t="s">
        <v>635</v>
      </c>
      <c r="D300" s="69">
        <v>0</v>
      </c>
      <c r="E300" s="69">
        <v>0</v>
      </c>
      <c r="F300" s="69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  <c r="L300" s="69">
        <v>0</v>
      </c>
      <c r="M300" s="69"/>
      <c r="N300" s="69"/>
      <c r="O300" s="69"/>
    </row>
    <row r="301" spans="3:15" ht="12.75" hidden="1" x14ac:dyDescent="0.2">
      <c r="C301" s="24" t="s">
        <v>112</v>
      </c>
      <c r="D301" s="69">
        <v>0</v>
      </c>
      <c r="E301" s="69">
        <v>0</v>
      </c>
      <c r="F301" s="69">
        <v>0</v>
      </c>
      <c r="G301" s="69">
        <v>0</v>
      </c>
      <c r="H301" s="69">
        <v>0</v>
      </c>
      <c r="I301" s="69">
        <v>0</v>
      </c>
      <c r="J301" s="69">
        <v>0</v>
      </c>
      <c r="K301" s="69">
        <v>0</v>
      </c>
      <c r="L301" s="69">
        <v>0</v>
      </c>
      <c r="M301" s="69"/>
      <c r="N301" s="69"/>
      <c r="O301" s="69"/>
    </row>
    <row r="302" spans="3:15" ht="12.75" hidden="1" x14ac:dyDescent="0.2">
      <c r="C302" s="24" t="s">
        <v>406</v>
      </c>
      <c r="D302" s="69">
        <v>0</v>
      </c>
      <c r="E302" s="69">
        <v>0</v>
      </c>
      <c r="F302" s="69">
        <v>0</v>
      </c>
      <c r="G302" s="69">
        <v>0</v>
      </c>
      <c r="H302" s="69">
        <v>0</v>
      </c>
      <c r="I302" s="69">
        <v>0</v>
      </c>
      <c r="J302" s="69">
        <v>0</v>
      </c>
      <c r="K302" s="69">
        <v>0</v>
      </c>
      <c r="L302" s="69">
        <v>0</v>
      </c>
      <c r="M302" s="69"/>
      <c r="N302" s="69"/>
      <c r="O302" s="69"/>
    </row>
    <row r="303" spans="3:15" ht="12.75" hidden="1" x14ac:dyDescent="0.2">
      <c r="C303" s="24" t="s">
        <v>636</v>
      </c>
      <c r="D303" s="69">
        <v>0</v>
      </c>
      <c r="E303" s="69">
        <v>0</v>
      </c>
      <c r="F303" s="69">
        <v>0</v>
      </c>
      <c r="G303" s="69">
        <v>0</v>
      </c>
      <c r="H303" s="69">
        <v>0</v>
      </c>
      <c r="I303" s="69">
        <v>0</v>
      </c>
      <c r="J303" s="69">
        <v>0</v>
      </c>
      <c r="K303" s="69">
        <v>0</v>
      </c>
      <c r="L303" s="69">
        <v>0</v>
      </c>
      <c r="M303" s="69"/>
      <c r="N303" s="69"/>
      <c r="O303" s="69"/>
    </row>
    <row r="304" spans="3:15" ht="12.75" hidden="1" x14ac:dyDescent="0.2">
      <c r="C304" s="24" t="s">
        <v>637</v>
      </c>
      <c r="D304" s="69">
        <v>0</v>
      </c>
      <c r="E304" s="69">
        <v>0</v>
      </c>
      <c r="F304" s="69">
        <v>0</v>
      </c>
      <c r="G304" s="69">
        <v>0</v>
      </c>
      <c r="H304" s="69">
        <v>0</v>
      </c>
      <c r="I304" s="69">
        <v>0</v>
      </c>
      <c r="J304" s="69">
        <v>0</v>
      </c>
      <c r="K304" s="69">
        <v>0</v>
      </c>
      <c r="L304" s="69">
        <v>0</v>
      </c>
      <c r="M304" s="69"/>
      <c r="N304" s="69"/>
      <c r="O304" s="69"/>
    </row>
    <row r="305" spans="3:15" ht="12.75" x14ac:dyDescent="0.2">
      <c r="C305" s="24" t="s">
        <v>638</v>
      </c>
      <c r="D305" s="69">
        <v>3916.6600000000035</v>
      </c>
      <c r="E305" s="69">
        <v>3916.6600000000035</v>
      </c>
      <c r="F305" s="69">
        <v>28916.659999999989</v>
      </c>
      <c r="G305" s="69">
        <v>-9416.6699999999983</v>
      </c>
      <c r="H305" s="69">
        <v>-46161.99</v>
      </c>
      <c r="I305" s="69">
        <v>-578510.13</v>
      </c>
      <c r="J305" s="69">
        <v>79374.580000000075</v>
      </c>
      <c r="K305" s="69">
        <v>299168.43999999994</v>
      </c>
      <c r="L305" s="69">
        <v>-35160.959999999992</v>
      </c>
      <c r="M305" s="69"/>
      <c r="N305" s="69"/>
      <c r="O305" s="69"/>
    </row>
    <row r="306" spans="3:15" ht="12.75" hidden="1" x14ac:dyDescent="0.2">
      <c r="C306" s="24" t="s">
        <v>639</v>
      </c>
      <c r="D306" s="69">
        <v>0</v>
      </c>
      <c r="E306" s="69">
        <v>0</v>
      </c>
      <c r="F306" s="69">
        <v>0</v>
      </c>
      <c r="G306" s="69">
        <v>0</v>
      </c>
      <c r="H306" s="69">
        <v>0</v>
      </c>
      <c r="I306" s="69">
        <v>0</v>
      </c>
      <c r="J306" s="69">
        <v>0</v>
      </c>
      <c r="K306" s="69">
        <v>0</v>
      </c>
      <c r="L306" s="69"/>
      <c r="M306" s="69"/>
      <c r="N306" s="69"/>
      <c r="O306" s="69"/>
    </row>
    <row r="307" spans="3:15" ht="12.75" hidden="1" x14ac:dyDescent="0.2">
      <c r="C307" s="24" t="s">
        <v>481</v>
      </c>
      <c r="D307" s="69">
        <v>0</v>
      </c>
      <c r="E307" s="69">
        <v>0</v>
      </c>
      <c r="F307" s="69">
        <v>0</v>
      </c>
      <c r="G307" s="69">
        <v>0</v>
      </c>
      <c r="H307" s="69">
        <v>0</v>
      </c>
      <c r="I307" s="69">
        <v>0</v>
      </c>
      <c r="J307" s="69">
        <v>0</v>
      </c>
      <c r="K307" s="69">
        <v>0</v>
      </c>
      <c r="L307" s="69">
        <v>0</v>
      </c>
      <c r="M307" s="69"/>
      <c r="N307" s="69"/>
      <c r="O307" s="69"/>
    </row>
    <row r="308" spans="3:15" ht="12.75" hidden="1" x14ac:dyDescent="0.2">
      <c r="C308" s="24" t="s">
        <v>640</v>
      </c>
      <c r="D308" s="69">
        <v>0</v>
      </c>
      <c r="E308" s="69">
        <v>0</v>
      </c>
      <c r="F308" s="69">
        <v>0</v>
      </c>
      <c r="G308" s="69">
        <v>0</v>
      </c>
      <c r="H308" s="69">
        <v>0</v>
      </c>
      <c r="I308" s="69">
        <v>0</v>
      </c>
      <c r="J308" s="69">
        <v>0</v>
      </c>
      <c r="K308" s="69">
        <v>0</v>
      </c>
      <c r="L308" s="69">
        <v>0</v>
      </c>
      <c r="M308" s="69"/>
      <c r="N308" s="69"/>
      <c r="O308" s="69"/>
    </row>
    <row r="309" spans="3:15" ht="12.75" hidden="1" x14ac:dyDescent="0.2">
      <c r="C309" s="24" t="s">
        <v>506</v>
      </c>
      <c r="D309" s="69">
        <v>0</v>
      </c>
      <c r="E309" s="69">
        <v>0</v>
      </c>
      <c r="F309" s="69">
        <v>0</v>
      </c>
      <c r="G309" s="69">
        <v>0</v>
      </c>
      <c r="H309" s="69">
        <v>0</v>
      </c>
      <c r="I309" s="69">
        <v>0</v>
      </c>
      <c r="J309" s="69">
        <v>0</v>
      </c>
      <c r="K309" s="69">
        <v>0</v>
      </c>
      <c r="L309" s="69">
        <v>0</v>
      </c>
      <c r="M309" s="69"/>
      <c r="N309" s="69"/>
      <c r="O309" s="69"/>
    </row>
    <row r="310" spans="3:15" ht="12.75" hidden="1" x14ac:dyDescent="0.2">
      <c r="C310" s="24" t="s">
        <v>641</v>
      </c>
      <c r="D310" s="69">
        <v>0</v>
      </c>
      <c r="E310" s="69">
        <v>0</v>
      </c>
      <c r="F310" s="69">
        <v>0</v>
      </c>
      <c r="G310" s="69">
        <v>0</v>
      </c>
      <c r="H310" s="69">
        <v>0</v>
      </c>
      <c r="I310" s="69">
        <v>0</v>
      </c>
      <c r="J310" s="69">
        <v>0</v>
      </c>
      <c r="K310" s="69">
        <v>0</v>
      </c>
      <c r="L310" s="69">
        <v>0</v>
      </c>
      <c r="M310" s="69"/>
      <c r="N310" s="69"/>
      <c r="O310" s="69"/>
    </row>
    <row r="311" spans="3:15" ht="12.75" hidden="1" x14ac:dyDescent="0.2">
      <c r="C311" s="24" t="s">
        <v>158</v>
      </c>
      <c r="D311" s="69">
        <v>0</v>
      </c>
      <c r="E311" s="69">
        <v>0</v>
      </c>
      <c r="F311" s="69">
        <v>0</v>
      </c>
      <c r="G311" s="69">
        <v>0</v>
      </c>
      <c r="H311" s="69">
        <v>0</v>
      </c>
      <c r="I311" s="69">
        <v>0</v>
      </c>
      <c r="J311" s="69">
        <v>0</v>
      </c>
      <c r="K311" s="69">
        <v>0</v>
      </c>
      <c r="L311" s="69">
        <v>0</v>
      </c>
      <c r="M311" s="69"/>
      <c r="N311" s="69"/>
      <c r="O311" s="69"/>
    </row>
    <row r="312" spans="3:15" ht="12.75" hidden="1" x14ac:dyDescent="0.2">
      <c r="C312" s="24" t="s">
        <v>642</v>
      </c>
      <c r="D312" s="69">
        <v>0</v>
      </c>
      <c r="E312" s="69">
        <v>0</v>
      </c>
      <c r="F312" s="69">
        <v>0</v>
      </c>
      <c r="G312" s="69">
        <v>0</v>
      </c>
      <c r="H312" s="69">
        <v>0</v>
      </c>
      <c r="I312" s="69">
        <v>0</v>
      </c>
      <c r="J312" s="69">
        <v>0</v>
      </c>
      <c r="K312" s="69">
        <v>0</v>
      </c>
      <c r="L312" s="69">
        <v>0</v>
      </c>
      <c r="M312" s="69"/>
      <c r="N312" s="69"/>
      <c r="O312" s="69"/>
    </row>
    <row r="313" spans="3:15" ht="12.75" x14ac:dyDescent="0.2">
      <c r="C313" s="24" t="s">
        <v>643</v>
      </c>
      <c r="D313" s="69">
        <v>0</v>
      </c>
      <c r="E313" s="69">
        <v>0</v>
      </c>
      <c r="F313" s="69">
        <v>0</v>
      </c>
      <c r="G313" s="69">
        <v>0</v>
      </c>
      <c r="H313" s="69">
        <v>0</v>
      </c>
      <c r="I313" s="69">
        <v>958762.47</v>
      </c>
      <c r="J313" s="69">
        <v>0</v>
      </c>
      <c r="K313" s="69">
        <v>0</v>
      </c>
      <c r="L313" s="69">
        <v>0</v>
      </c>
      <c r="M313" s="69"/>
      <c r="N313" s="69"/>
      <c r="O313" s="69"/>
    </row>
    <row r="314" spans="3:15" ht="12.75" x14ac:dyDescent="0.2">
      <c r="C314" s="24" t="s">
        <v>644</v>
      </c>
      <c r="D314" s="69">
        <v>0</v>
      </c>
      <c r="E314" s="69">
        <v>0</v>
      </c>
      <c r="F314" s="69">
        <v>0</v>
      </c>
      <c r="G314" s="69">
        <v>0</v>
      </c>
      <c r="H314" s="69">
        <v>0</v>
      </c>
      <c r="I314" s="69">
        <v>0</v>
      </c>
      <c r="J314" s="69">
        <v>945.38</v>
      </c>
      <c r="K314" s="69">
        <v>-945.38</v>
      </c>
      <c r="L314" s="69">
        <v>0</v>
      </c>
      <c r="M314" s="69"/>
      <c r="N314" s="69"/>
      <c r="O314" s="69"/>
    </row>
    <row r="315" spans="3:15" ht="12.75" x14ac:dyDescent="0.2">
      <c r="C315" s="24" t="s">
        <v>645</v>
      </c>
      <c r="D315" s="69">
        <v>7333.3300000000017</v>
      </c>
      <c r="E315" s="69">
        <v>7333.3300000000017</v>
      </c>
      <c r="F315" s="69">
        <v>7333.3300000000017</v>
      </c>
      <c r="G315" s="69">
        <v>-22000</v>
      </c>
      <c r="H315" s="69">
        <v>-22000</v>
      </c>
      <c r="I315" s="69">
        <v>7333.3300000000017</v>
      </c>
      <c r="J315" s="69">
        <v>-22000.010000000009</v>
      </c>
      <c r="K315" s="69">
        <v>7333.3300000000017</v>
      </c>
      <c r="L315" s="69">
        <v>7333.3399999999965</v>
      </c>
      <c r="M315" s="69"/>
      <c r="N315" s="69"/>
      <c r="O315" s="69"/>
    </row>
    <row r="316" spans="3:15" ht="12.75" x14ac:dyDescent="0.2">
      <c r="C316" s="24" t="s">
        <v>646</v>
      </c>
      <c r="D316" s="69">
        <v>5416.67</v>
      </c>
      <c r="E316" s="69">
        <v>5416.67</v>
      </c>
      <c r="F316" s="69">
        <v>5416.67</v>
      </c>
      <c r="G316" s="69">
        <v>5416.67</v>
      </c>
      <c r="H316" s="69">
        <v>5416.6699999999983</v>
      </c>
      <c r="I316" s="69">
        <v>5416.6700000000019</v>
      </c>
      <c r="J316" s="69">
        <v>5416.6700000000019</v>
      </c>
      <c r="K316" s="69">
        <v>5416.6699999999983</v>
      </c>
      <c r="L316" s="69">
        <v>5416.6599999999962</v>
      </c>
      <c r="M316" s="69"/>
      <c r="N316" s="69"/>
      <c r="O316" s="69"/>
    </row>
    <row r="317" spans="3:15" ht="12.75" hidden="1" x14ac:dyDescent="0.2">
      <c r="C317" s="24" t="s">
        <v>647</v>
      </c>
      <c r="D317" s="69">
        <v>0</v>
      </c>
      <c r="E317" s="69">
        <v>0</v>
      </c>
      <c r="F317" s="69">
        <v>0</v>
      </c>
      <c r="G317" s="69">
        <v>0</v>
      </c>
      <c r="H317" s="69">
        <v>0</v>
      </c>
      <c r="I317" s="69">
        <v>0</v>
      </c>
      <c r="J317" s="69">
        <v>0</v>
      </c>
      <c r="K317" s="69">
        <v>0</v>
      </c>
      <c r="L317" s="69">
        <v>0</v>
      </c>
      <c r="M317" s="69"/>
      <c r="N317" s="69"/>
      <c r="O317" s="69"/>
    </row>
    <row r="318" spans="3:15" ht="12.75" hidden="1" x14ac:dyDescent="0.2">
      <c r="C318" s="24" t="s">
        <v>648</v>
      </c>
      <c r="D318" s="69">
        <v>0</v>
      </c>
      <c r="E318" s="69">
        <v>0</v>
      </c>
      <c r="F318" s="69">
        <v>0</v>
      </c>
      <c r="G318" s="69">
        <v>0</v>
      </c>
      <c r="H318" s="69">
        <v>0</v>
      </c>
      <c r="I318" s="69">
        <v>0</v>
      </c>
      <c r="J318" s="69">
        <v>0</v>
      </c>
      <c r="K318" s="69">
        <v>0</v>
      </c>
      <c r="L318" s="69">
        <v>0</v>
      </c>
      <c r="M318" s="69"/>
      <c r="N318" s="69"/>
      <c r="O318" s="69"/>
    </row>
    <row r="319" spans="3:15" ht="12.75" hidden="1" x14ac:dyDescent="0.2">
      <c r="C319" s="24" t="s">
        <v>649</v>
      </c>
      <c r="D319" s="69">
        <v>0</v>
      </c>
      <c r="E319" s="69">
        <v>0</v>
      </c>
      <c r="F319" s="69">
        <v>0</v>
      </c>
      <c r="G319" s="69">
        <v>0</v>
      </c>
      <c r="H319" s="69">
        <v>0</v>
      </c>
      <c r="I319" s="69">
        <v>0</v>
      </c>
      <c r="J319" s="69">
        <v>0</v>
      </c>
      <c r="K319" s="69">
        <v>0</v>
      </c>
      <c r="L319" s="69">
        <v>0</v>
      </c>
      <c r="M319" s="69"/>
      <c r="N319" s="69"/>
      <c r="O319" s="69"/>
    </row>
    <row r="320" spans="3:15" ht="12.75" hidden="1" x14ac:dyDescent="0.2">
      <c r="C320" s="24" t="s">
        <v>650</v>
      </c>
      <c r="D320" s="69">
        <v>0</v>
      </c>
      <c r="E320" s="69">
        <v>0</v>
      </c>
      <c r="F320" s="69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/>
      <c r="N320" s="69"/>
      <c r="O320" s="69"/>
    </row>
    <row r="321" spans="3:15" ht="12.75" hidden="1" x14ac:dyDescent="0.2">
      <c r="C321" s="24" t="s">
        <v>651</v>
      </c>
      <c r="D321" s="69">
        <v>0</v>
      </c>
      <c r="E321" s="69">
        <v>0</v>
      </c>
      <c r="F321" s="69">
        <v>0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/>
      <c r="N321" s="69"/>
      <c r="O321" s="69"/>
    </row>
    <row r="322" spans="3:15" ht="12.75" hidden="1" x14ac:dyDescent="0.2">
      <c r="C322" s="24" t="s">
        <v>652</v>
      </c>
      <c r="D322" s="69">
        <v>0</v>
      </c>
      <c r="E322" s="69">
        <v>0</v>
      </c>
      <c r="F322" s="69">
        <v>0</v>
      </c>
      <c r="G322" s="69">
        <v>0</v>
      </c>
      <c r="H322" s="69">
        <v>0</v>
      </c>
      <c r="I322" s="69">
        <v>0</v>
      </c>
      <c r="J322" s="69">
        <v>0</v>
      </c>
      <c r="K322" s="69">
        <v>0</v>
      </c>
      <c r="L322" s="69">
        <v>0</v>
      </c>
      <c r="M322" s="69"/>
      <c r="N322" s="69"/>
      <c r="O322" s="69"/>
    </row>
    <row r="323" spans="3:15" ht="12.75" hidden="1" x14ac:dyDescent="0.2">
      <c r="C323" s="24" t="s">
        <v>653</v>
      </c>
      <c r="D323" s="69">
        <v>0</v>
      </c>
      <c r="E323" s="69">
        <v>0</v>
      </c>
      <c r="F323" s="69">
        <v>0</v>
      </c>
      <c r="G323" s="69">
        <v>0</v>
      </c>
      <c r="H323" s="69">
        <v>0</v>
      </c>
      <c r="I323" s="69">
        <v>0</v>
      </c>
      <c r="J323" s="69">
        <v>0</v>
      </c>
      <c r="K323" s="69">
        <v>0</v>
      </c>
      <c r="L323" s="69">
        <v>0</v>
      </c>
      <c r="M323" s="69"/>
      <c r="N323" s="69"/>
      <c r="O323" s="69"/>
    </row>
    <row r="324" spans="3:15" ht="12.75" hidden="1" x14ac:dyDescent="0.2">
      <c r="C324" s="24" t="s">
        <v>654</v>
      </c>
      <c r="D324" s="69">
        <v>0</v>
      </c>
      <c r="E324" s="69">
        <v>0</v>
      </c>
      <c r="F324" s="69">
        <v>0</v>
      </c>
      <c r="G324" s="69">
        <v>0</v>
      </c>
      <c r="H324" s="69">
        <v>0</v>
      </c>
      <c r="I324" s="69">
        <v>0</v>
      </c>
      <c r="J324" s="69">
        <v>0</v>
      </c>
      <c r="K324" s="69">
        <v>0</v>
      </c>
      <c r="L324" s="69">
        <v>0</v>
      </c>
      <c r="M324" s="69"/>
      <c r="N324" s="69"/>
      <c r="O324" s="69"/>
    </row>
    <row r="325" spans="3:15" ht="12.75" x14ac:dyDescent="0.2">
      <c r="C325" s="24" t="s">
        <v>655</v>
      </c>
      <c r="D325" s="69">
        <v>0</v>
      </c>
      <c r="E325" s="69">
        <v>0</v>
      </c>
      <c r="F325" s="69">
        <v>0</v>
      </c>
      <c r="G325" s="69">
        <v>0</v>
      </c>
      <c r="H325" s="69">
        <v>0</v>
      </c>
      <c r="I325" s="69">
        <v>0</v>
      </c>
      <c r="J325" s="69">
        <v>3373.11</v>
      </c>
      <c r="K325" s="69">
        <v>3373.11</v>
      </c>
      <c r="L325" s="69">
        <v>3373.1099999999997</v>
      </c>
      <c r="M325" s="69"/>
      <c r="N325" s="69"/>
      <c r="O325" s="69"/>
    </row>
    <row r="326" spans="3:15" ht="12.75" hidden="1" x14ac:dyDescent="0.2">
      <c r="C326" s="24" t="s">
        <v>656</v>
      </c>
      <c r="D326" s="69">
        <v>0</v>
      </c>
      <c r="E326" s="69">
        <v>0</v>
      </c>
      <c r="F326" s="69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69"/>
      <c r="N326" s="69"/>
      <c r="O326" s="69"/>
    </row>
    <row r="327" spans="3:15" ht="12.75" hidden="1" x14ac:dyDescent="0.2">
      <c r="C327" s="24" t="s">
        <v>523</v>
      </c>
      <c r="D327" s="69">
        <v>0</v>
      </c>
      <c r="E327" s="69">
        <v>0</v>
      </c>
      <c r="F327" s="69">
        <v>0</v>
      </c>
      <c r="G327" s="69">
        <v>0</v>
      </c>
      <c r="H327" s="69">
        <v>0</v>
      </c>
      <c r="I327" s="69">
        <v>0</v>
      </c>
      <c r="J327" s="69">
        <v>0</v>
      </c>
      <c r="K327" s="69">
        <v>0</v>
      </c>
      <c r="L327" s="69">
        <v>0</v>
      </c>
      <c r="M327" s="69"/>
      <c r="N327" s="69"/>
      <c r="O327" s="69"/>
    </row>
    <row r="328" spans="3:15" ht="12.75" hidden="1" x14ac:dyDescent="0.2">
      <c r="C328" s="24" t="s">
        <v>657</v>
      </c>
      <c r="D328" s="69">
        <v>0</v>
      </c>
      <c r="E328" s="69">
        <v>0</v>
      </c>
      <c r="F328" s="69">
        <v>0</v>
      </c>
      <c r="G328" s="69">
        <v>0</v>
      </c>
      <c r="H328" s="69">
        <v>0</v>
      </c>
      <c r="I328" s="69">
        <v>0</v>
      </c>
      <c r="J328" s="69">
        <v>0</v>
      </c>
      <c r="K328" s="69">
        <v>0</v>
      </c>
      <c r="L328" s="69">
        <v>0</v>
      </c>
      <c r="M328" s="69"/>
      <c r="N328" s="69"/>
      <c r="O328" s="69"/>
    </row>
    <row r="329" spans="3:15" ht="12.75" hidden="1" x14ac:dyDescent="0.2">
      <c r="C329" s="24" t="s">
        <v>103</v>
      </c>
      <c r="D329" s="69">
        <v>0</v>
      </c>
      <c r="E329" s="69">
        <v>0</v>
      </c>
      <c r="F329" s="69">
        <v>0</v>
      </c>
      <c r="G329" s="69">
        <v>0</v>
      </c>
      <c r="H329" s="69">
        <v>0</v>
      </c>
      <c r="I329" s="69">
        <v>0</v>
      </c>
      <c r="J329" s="69">
        <v>0</v>
      </c>
      <c r="K329" s="69">
        <v>0</v>
      </c>
      <c r="L329" s="69">
        <v>0</v>
      </c>
      <c r="M329" s="69"/>
      <c r="N329" s="69"/>
      <c r="O329" s="69"/>
    </row>
    <row r="330" spans="3:15" ht="12.75" hidden="1" x14ac:dyDescent="0.2">
      <c r="C330" s="24" t="s">
        <v>658</v>
      </c>
      <c r="D330" s="51">
        <v>0</v>
      </c>
      <c r="E330" s="51">
        <v>0</v>
      </c>
      <c r="F330" s="51">
        <v>0</v>
      </c>
      <c r="G330" s="51">
        <v>0</v>
      </c>
      <c r="H330" s="51">
        <v>0</v>
      </c>
      <c r="I330" s="51">
        <v>0</v>
      </c>
      <c r="J330" s="51">
        <v>0</v>
      </c>
      <c r="K330" s="51">
        <v>0</v>
      </c>
      <c r="L330" s="51">
        <v>0</v>
      </c>
      <c r="M330" s="51"/>
      <c r="N330" s="51"/>
      <c r="O330" s="51"/>
    </row>
    <row r="331" spans="3:15" ht="12.75" hidden="1" x14ac:dyDescent="0.2">
      <c r="C331" s="24" t="s">
        <v>659</v>
      </c>
      <c r="D331" s="69">
        <v>0</v>
      </c>
      <c r="E331" s="69">
        <v>0</v>
      </c>
      <c r="F331" s="69">
        <v>0</v>
      </c>
      <c r="G331" s="69">
        <v>0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/>
      <c r="N331" s="69"/>
      <c r="O331" s="69"/>
    </row>
    <row r="332" spans="3:15" ht="12.75" hidden="1" x14ac:dyDescent="0.2">
      <c r="C332" s="24" t="s">
        <v>503</v>
      </c>
      <c r="D332" s="69">
        <v>0</v>
      </c>
      <c r="E332" s="69">
        <v>0</v>
      </c>
      <c r="F332" s="69">
        <v>0</v>
      </c>
      <c r="G332" s="69">
        <v>0</v>
      </c>
      <c r="H332" s="69">
        <v>0</v>
      </c>
      <c r="I332" s="69">
        <v>0</v>
      </c>
      <c r="J332" s="69">
        <v>0</v>
      </c>
      <c r="K332" s="69">
        <v>0</v>
      </c>
      <c r="L332" s="69">
        <v>0</v>
      </c>
      <c r="M332" s="69"/>
      <c r="N332" s="69"/>
      <c r="O332" s="69"/>
    </row>
    <row r="333" spans="3:15" s="112" customFormat="1" ht="12.75" hidden="1" x14ac:dyDescent="0.2">
      <c r="C333" s="24" t="s">
        <v>504</v>
      </c>
      <c r="D333" s="69">
        <v>0</v>
      </c>
      <c r="E333" s="69">
        <v>0</v>
      </c>
      <c r="F333" s="69">
        <v>0</v>
      </c>
      <c r="G333" s="69">
        <v>0</v>
      </c>
      <c r="H333" s="69">
        <v>0</v>
      </c>
      <c r="I333" s="69">
        <v>0</v>
      </c>
      <c r="J333" s="69">
        <v>0</v>
      </c>
      <c r="K333" s="69">
        <v>0</v>
      </c>
      <c r="L333" s="69">
        <v>0</v>
      </c>
      <c r="M333" s="69"/>
      <c r="N333" s="69"/>
      <c r="O333" s="69"/>
    </row>
    <row r="334" spans="3:15" ht="12.75" hidden="1" x14ac:dyDescent="0.2">
      <c r="C334" s="24" t="s">
        <v>660</v>
      </c>
      <c r="D334" s="69">
        <v>0</v>
      </c>
      <c r="E334" s="69">
        <v>0</v>
      </c>
      <c r="F334" s="69">
        <v>0</v>
      </c>
      <c r="G334" s="69">
        <v>0</v>
      </c>
      <c r="H334" s="69">
        <v>0</v>
      </c>
      <c r="I334" s="69">
        <v>0</v>
      </c>
      <c r="J334" s="69">
        <v>0</v>
      </c>
      <c r="K334" s="69">
        <v>0</v>
      </c>
      <c r="L334" s="69">
        <v>0</v>
      </c>
      <c r="M334" s="69"/>
      <c r="N334" s="69"/>
      <c r="O334" s="69"/>
    </row>
    <row r="335" spans="3:15" ht="12.75" hidden="1" x14ac:dyDescent="0.2">
      <c r="C335" s="24" t="s">
        <v>661</v>
      </c>
      <c r="D335" s="69">
        <v>0</v>
      </c>
      <c r="E335" s="69">
        <v>0</v>
      </c>
      <c r="F335" s="69">
        <v>0</v>
      </c>
      <c r="G335" s="69">
        <v>0</v>
      </c>
      <c r="H335" s="69">
        <v>0</v>
      </c>
      <c r="I335" s="69">
        <v>0</v>
      </c>
      <c r="J335" s="69">
        <v>0</v>
      </c>
      <c r="K335" s="69">
        <v>0</v>
      </c>
      <c r="L335" s="69">
        <v>0</v>
      </c>
      <c r="M335" s="69"/>
      <c r="N335" s="69"/>
      <c r="O335" s="69"/>
    </row>
    <row r="336" spans="3:15" ht="12.75" hidden="1" x14ac:dyDescent="0.2">
      <c r="C336" s="24" t="s">
        <v>662</v>
      </c>
      <c r="D336" s="69">
        <v>0</v>
      </c>
      <c r="E336" s="69">
        <v>0</v>
      </c>
      <c r="F336" s="69">
        <v>0</v>
      </c>
      <c r="G336" s="69">
        <v>0</v>
      </c>
      <c r="H336" s="69">
        <v>0</v>
      </c>
      <c r="I336" s="69">
        <v>0</v>
      </c>
      <c r="J336" s="69">
        <v>0</v>
      </c>
      <c r="K336" s="69">
        <v>0</v>
      </c>
      <c r="L336" s="69">
        <v>0</v>
      </c>
      <c r="M336" s="69"/>
      <c r="N336" s="69"/>
      <c r="O336" s="69"/>
    </row>
    <row r="337" spans="3:15" ht="12.75" hidden="1" x14ac:dyDescent="0.2">
      <c r="C337" s="24" t="s">
        <v>278</v>
      </c>
      <c r="D337" s="69">
        <v>0</v>
      </c>
      <c r="E337" s="69">
        <v>0</v>
      </c>
      <c r="F337" s="69">
        <v>0</v>
      </c>
      <c r="G337" s="69">
        <v>0</v>
      </c>
      <c r="H337" s="69">
        <v>0</v>
      </c>
      <c r="I337" s="69">
        <v>0</v>
      </c>
      <c r="J337" s="69">
        <v>0</v>
      </c>
      <c r="K337" s="69">
        <v>0</v>
      </c>
      <c r="L337" s="69">
        <v>0</v>
      </c>
      <c r="M337" s="69"/>
      <c r="N337" s="69"/>
      <c r="O337" s="69"/>
    </row>
    <row r="338" spans="3:15" ht="12.75" hidden="1" x14ac:dyDescent="0.2">
      <c r="C338" s="24" t="s">
        <v>483</v>
      </c>
      <c r="D338" s="72">
        <v>0</v>
      </c>
      <c r="E338" s="72">
        <v>0</v>
      </c>
      <c r="F338" s="72">
        <v>0</v>
      </c>
      <c r="G338" s="72">
        <v>0</v>
      </c>
      <c r="H338" s="72">
        <v>0</v>
      </c>
      <c r="I338" s="72">
        <v>0</v>
      </c>
      <c r="J338" s="72">
        <v>0</v>
      </c>
      <c r="K338" s="72">
        <v>0</v>
      </c>
      <c r="L338" s="72">
        <v>0</v>
      </c>
      <c r="M338" s="72"/>
      <c r="N338" s="72"/>
      <c r="O338" s="72"/>
    </row>
    <row r="339" spans="3:15" ht="12.75" hidden="1" x14ac:dyDescent="0.2">
      <c r="C339" s="24" t="s">
        <v>663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/>
      <c r="N339" s="72"/>
      <c r="O339" s="72"/>
    </row>
    <row r="340" spans="3:15" ht="12.75" hidden="1" x14ac:dyDescent="0.2">
      <c r="C340" s="24" t="s">
        <v>352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/>
      <c r="N340" s="72"/>
      <c r="O340" s="72"/>
    </row>
    <row r="341" spans="3:15" ht="12.75" hidden="1" x14ac:dyDescent="0.2">
      <c r="C341" s="24" t="s">
        <v>664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/>
      <c r="N341" s="72"/>
      <c r="O341" s="72"/>
    </row>
    <row r="342" spans="3:15" ht="12.75" hidden="1" x14ac:dyDescent="0.2">
      <c r="C342" s="24" t="s">
        <v>665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0</v>
      </c>
      <c r="M342" s="72"/>
      <c r="N342" s="72"/>
      <c r="O342" s="72"/>
    </row>
    <row r="343" spans="3:15" ht="12.75" hidden="1" x14ac:dyDescent="0.2">
      <c r="C343" s="24" t="s">
        <v>666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0</v>
      </c>
      <c r="K343" s="72">
        <v>0</v>
      </c>
      <c r="L343" s="72">
        <v>0</v>
      </c>
      <c r="M343" s="72"/>
      <c r="N343" s="72"/>
      <c r="O343" s="72"/>
    </row>
    <row r="344" spans="3:15" ht="12.75" hidden="1" x14ac:dyDescent="0.2">
      <c r="C344" s="24" t="s">
        <v>667</v>
      </c>
      <c r="D344" s="72">
        <v>0</v>
      </c>
      <c r="E344" s="72">
        <v>0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/>
      <c r="N344" s="72"/>
      <c r="O344" s="72"/>
    </row>
    <row r="345" spans="3:15" ht="12.75" hidden="1" x14ac:dyDescent="0.2">
      <c r="C345" s="24" t="s">
        <v>667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0</v>
      </c>
      <c r="L345" s="72">
        <v>0</v>
      </c>
      <c r="M345" s="72"/>
      <c r="N345" s="72"/>
      <c r="O345" s="72"/>
    </row>
    <row r="346" spans="3:15" ht="12.75" hidden="1" x14ac:dyDescent="0.2">
      <c r="C346" s="24" t="s">
        <v>667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/>
      <c r="N346" s="72"/>
      <c r="O346" s="72"/>
    </row>
    <row r="347" spans="3:15" ht="12.75" hidden="1" x14ac:dyDescent="0.2">
      <c r="C347" s="24" t="s">
        <v>667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0</v>
      </c>
      <c r="M347" s="72"/>
      <c r="N347" s="72"/>
      <c r="O347" s="72"/>
    </row>
    <row r="348" spans="3:15" ht="14.25" x14ac:dyDescent="0.2">
      <c r="C348" s="73"/>
      <c r="D348" s="76">
        <f t="shared" ref="D348:L348" si="10">SUM(D300:D347)</f>
        <v>16666.660000000003</v>
      </c>
      <c r="E348" s="76">
        <f t="shared" si="10"/>
        <v>16666.660000000003</v>
      </c>
      <c r="F348" s="76">
        <f t="shared" si="10"/>
        <v>41666.659999999989</v>
      </c>
      <c r="G348" s="76">
        <f t="shared" si="10"/>
        <v>-26000</v>
      </c>
      <c r="H348" s="76">
        <f t="shared" si="10"/>
        <v>-62745.319999999992</v>
      </c>
      <c r="I348" s="76">
        <f t="shared" si="10"/>
        <v>393002.33999999997</v>
      </c>
      <c r="J348" s="76">
        <f t="shared" si="10"/>
        <v>67109.730000000069</v>
      </c>
      <c r="K348" s="76">
        <f t="shared" si="10"/>
        <v>314346.16999999993</v>
      </c>
      <c r="L348" s="76">
        <f t="shared" si="10"/>
        <v>-19037.849999999999</v>
      </c>
      <c r="M348" s="76"/>
      <c r="N348" s="76"/>
      <c r="O348" s="76"/>
    </row>
    <row r="349" spans="3:15" ht="12.75" x14ac:dyDescent="0.2">
      <c r="C349" s="80" t="s">
        <v>668</v>
      </c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</row>
    <row r="350" spans="3:15" ht="12.75" hidden="1" x14ac:dyDescent="0.2">
      <c r="C350" s="24" t="s">
        <v>289</v>
      </c>
      <c r="D350" s="69">
        <v>0</v>
      </c>
      <c r="E350" s="69">
        <v>0</v>
      </c>
      <c r="F350" s="69">
        <v>0</v>
      </c>
      <c r="G350" s="69">
        <v>0</v>
      </c>
      <c r="H350" s="69">
        <v>0</v>
      </c>
      <c r="I350" s="69">
        <v>0</v>
      </c>
      <c r="J350" s="69">
        <v>0</v>
      </c>
      <c r="K350" s="69">
        <v>0</v>
      </c>
      <c r="L350" s="69">
        <v>0</v>
      </c>
      <c r="M350" s="69"/>
      <c r="N350" s="69"/>
      <c r="O350" s="69"/>
    </row>
    <row r="351" spans="3:15" ht="12.75" hidden="1" x14ac:dyDescent="0.2">
      <c r="C351" s="24" t="s">
        <v>669</v>
      </c>
      <c r="D351" s="69">
        <v>0</v>
      </c>
      <c r="E351" s="69">
        <v>0</v>
      </c>
      <c r="F351" s="69">
        <v>0</v>
      </c>
      <c r="G351" s="69">
        <v>0</v>
      </c>
      <c r="H351" s="69">
        <v>0</v>
      </c>
      <c r="I351" s="69">
        <v>0</v>
      </c>
      <c r="J351" s="69">
        <v>0</v>
      </c>
      <c r="K351" s="69">
        <v>0</v>
      </c>
      <c r="L351" s="69">
        <v>0</v>
      </c>
      <c r="M351" s="69">
        <v>0</v>
      </c>
      <c r="N351" s="69">
        <v>0</v>
      </c>
      <c r="O351" s="69">
        <v>0</v>
      </c>
    </row>
    <row r="352" spans="3:15" ht="12.75" hidden="1" x14ac:dyDescent="0.2">
      <c r="C352" s="24" t="s">
        <v>406</v>
      </c>
      <c r="D352" s="69">
        <v>0</v>
      </c>
      <c r="E352" s="69">
        <v>0</v>
      </c>
      <c r="F352" s="69">
        <v>0</v>
      </c>
      <c r="G352" s="69">
        <v>0</v>
      </c>
      <c r="H352" s="69">
        <v>0</v>
      </c>
      <c r="I352" s="69">
        <v>0</v>
      </c>
      <c r="J352" s="69">
        <v>0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</row>
    <row r="353" spans="3:15" ht="12.75" hidden="1" x14ac:dyDescent="0.2">
      <c r="C353" s="24" t="s">
        <v>670</v>
      </c>
      <c r="D353" s="69">
        <v>0</v>
      </c>
      <c r="E353" s="69">
        <v>0</v>
      </c>
      <c r="F353" s="69">
        <v>0</v>
      </c>
      <c r="G353" s="69">
        <v>0</v>
      </c>
      <c r="H353" s="69">
        <v>0</v>
      </c>
      <c r="I353" s="69">
        <v>0</v>
      </c>
      <c r="J353" s="69">
        <v>0</v>
      </c>
      <c r="K353" s="69">
        <v>0</v>
      </c>
      <c r="L353" s="69">
        <v>0</v>
      </c>
      <c r="M353" s="69">
        <v>0</v>
      </c>
      <c r="N353" s="69">
        <v>0</v>
      </c>
      <c r="O353" s="69">
        <v>0</v>
      </c>
    </row>
    <row r="354" spans="3:15" ht="12.75" hidden="1" x14ac:dyDescent="0.2">
      <c r="C354" s="24" t="s">
        <v>671</v>
      </c>
      <c r="D354" s="69">
        <v>0</v>
      </c>
      <c r="E354" s="69">
        <v>0</v>
      </c>
      <c r="F354" s="69">
        <v>0</v>
      </c>
      <c r="G354" s="69">
        <v>0</v>
      </c>
      <c r="H354" s="69">
        <v>0</v>
      </c>
      <c r="I354" s="69">
        <v>0</v>
      </c>
      <c r="J354" s="69">
        <v>0</v>
      </c>
      <c r="K354" s="69">
        <v>0</v>
      </c>
      <c r="L354" s="69">
        <v>0</v>
      </c>
      <c r="M354" s="69">
        <v>0</v>
      </c>
      <c r="N354" s="69">
        <v>0</v>
      </c>
      <c r="O354" s="69">
        <v>0</v>
      </c>
    </row>
    <row r="355" spans="3:15" ht="12.75" hidden="1" x14ac:dyDescent="0.2">
      <c r="C355" s="24" t="s">
        <v>661</v>
      </c>
      <c r="D355" s="69">
        <v>0</v>
      </c>
      <c r="E355" s="69">
        <v>0</v>
      </c>
      <c r="F355" s="69">
        <v>0</v>
      </c>
      <c r="G355" s="69">
        <v>0</v>
      </c>
      <c r="H355" s="69">
        <v>0</v>
      </c>
      <c r="I355" s="69">
        <v>0</v>
      </c>
      <c r="J355" s="69">
        <v>0</v>
      </c>
      <c r="K355" s="69">
        <v>0</v>
      </c>
      <c r="L355" s="69">
        <v>0</v>
      </c>
      <c r="M355" s="69">
        <v>0</v>
      </c>
      <c r="N355" s="69">
        <v>0</v>
      </c>
      <c r="O355" s="69">
        <v>0</v>
      </c>
    </row>
    <row r="356" spans="3:15" ht="12.75" hidden="1" x14ac:dyDescent="0.2">
      <c r="C356" s="24" t="s">
        <v>672</v>
      </c>
      <c r="D356" s="69">
        <v>0</v>
      </c>
      <c r="E356" s="69">
        <v>0</v>
      </c>
      <c r="F356" s="69">
        <v>0</v>
      </c>
      <c r="G356" s="69">
        <v>0</v>
      </c>
      <c r="H356" s="69">
        <v>0</v>
      </c>
      <c r="I356" s="69">
        <v>0</v>
      </c>
      <c r="J356" s="69">
        <v>0</v>
      </c>
      <c r="K356" s="69">
        <v>0</v>
      </c>
      <c r="L356" s="69">
        <v>0</v>
      </c>
      <c r="M356" s="69">
        <v>0</v>
      </c>
      <c r="N356" s="69">
        <v>0</v>
      </c>
      <c r="O356" s="69">
        <v>0</v>
      </c>
    </row>
    <row r="357" spans="3:15" ht="12.75" hidden="1" x14ac:dyDescent="0.2">
      <c r="C357" s="24" t="s">
        <v>673</v>
      </c>
      <c r="D357" s="69">
        <v>0</v>
      </c>
      <c r="E357" s="69">
        <v>0</v>
      </c>
      <c r="F357" s="69">
        <v>0</v>
      </c>
      <c r="G357" s="69">
        <v>0</v>
      </c>
      <c r="H357" s="69">
        <v>0</v>
      </c>
      <c r="I357" s="69">
        <v>0</v>
      </c>
      <c r="J357" s="69">
        <v>0</v>
      </c>
      <c r="K357" s="69">
        <v>0</v>
      </c>
      <c r="L357" s="69">
        <v>0</v>
      </c>
      <c r="M357" s="69">
        <v>0</v>
      </c>
      <c r="N357" s="69">
        <v>0</v>
      </c>
      <c r="O357" s="69">
        <v>0</v>
      </c>
    </row>
    <row r="358" spans="3:15" ht="12.75" hidden="1" x14ac:dyDescent="0.2">
      <c r="C358" s="24" t="s">
        <v>674</v>
      </c>
      <c r="D358" s="69">
        <v>0</v>
      </c>
      <c r="E358" s="69">
        <v>0</v>
      </c>
      <c r="F358" s="69">
        <v>0</v>
      </c>
      <c r="G358" s="69">
        <v>0</v>
      </c>
      <c r="H358" s="69">
        <v>0</v>
      </c>
      <c r="I358" s="69">
        <v>0</v>
      </c>
      <c r="J358" s="69">
        <v>0</v>
      </c>
      <c r="K358" s="69">
        <v>0</v>
      </c>
      <c r="L358" s="69">
        <v>0</v>
      </c>
      <c r="M358" s="69">
        <v>0</v>
      </c>
      <c r="N358" s="69">
        <v>0</v>
      </c>
      <c r="O358" s="69">
        <v>0</v>
      </c>
    </row>
    <row r="359" spans="3:15" ht="12.75" hidden="1" x14ac:dyDescent="0.2">
      <c r="C359" s="24" t="s">
        <v>670</v>
      </c>
      <c r="D359" s="69">
        <v>0</v>
      </c>
      <c r="E359" s="69">
        <v>0</v>
      </c>
      <c r="F359" s="69">
        <v>0</v>
      </c>
      <c r="G359" s="69">
        <v>0</v>
      </c>
      <c r="H359" s="69">
        <v>0</v>
      </c>
      <c r="I359" s="69">
        <v>0</v>
      </c>
      <c r="J359" s="69">
        <v>0</v>
      </c>
      <c r="K359" s="69">
        <v>0</v>
      </c>
      <c r="L359" s="69">
        <v>0</v>
      </c>
      <c r="M359" s="69">
        <v>0</v>
      </c>
      <c r="N359" s="69">
        <v>0</v>
      </c>
      <c r="O359" s="69">
        <v>0</v>
      </c>
    </row>
    <row r="360" spans="3:15" ht="12.75" hidden="1" x14ac:dyDescent="0.2">
      <c r="C360" s="24" t="s">
        <v>675</v>
      </c>
      <c r="D360" s="69">
        <v>0</v>
      </c>
      <c r="E360" s="69">
        <v>0</v>
      </c>
      <c r="F360" s="69">
        <v>0</v>
      </c>
      <c r="G360" s="69">
        <v>0</v>
      </c>
      <c r="H360" s="69">
        <v>0</v>
      </c>
      <c r="I360" s="69">
        <v>0</v>
      </c>
      <c r="J360" s="69">
        <v>0</v>
      </c>
      <c r="K360" s="69">
        <v>0</v>
      </c>
      <c r="L360" s="69">
        <v>0</v>
      </c>
      <c r="M360" s="69">
        <v>0</v>
      </c>
      <c r="N360" s="69">
        <v>0</v>
      </c>
      <c r="O360" s="69">
        <v>0</v>
      </c>
    </row>
    <row r="361" spans="3:15" ht="12.75" hidden="1" x14ac:dyDescent="0.2">
      <c r="C361" s="24" t="s">
        <v>676</v>
      </c>
      <c r="D361" s="69">
        <v>0</v>
      </c>
      <c r="E361" s="69">
        <v>0</v>
      </c>
      <c r="F361" s="69">
        <v>0</v>
      </c>
      <c r="G361" s="69">
        <v>0</v>
      </c>
      <c r="H361" s="69">
        <v>0</v>
      </c>
      <c r="I361" s="69">
        <v>0</v>
      </c>
      <c r="J361" s="69">
        <v>0</v>
      </c>
      <c r="K361" s="69">
        <v>0</v>
      </c>
      <c r="L361" s="69">
        <v>0</v>
      </c>
      <c r="M361" s="69">
        <v>0</v>
      </c>
      <c r="N361" s="69">
        <v>0</v>
      </c>
      <c r="O361" s="69">
        <v>0</v>
      </c>
    </row>
    <row r="362" spans="3:15" ht="12.75" x14ac:dyDescent="0.2">
      <c r="C362" s="24" t="s">
        <v>677</v>
      </c>
      <c r="D362" s="69">
        <v>12119.820000000007</v>
      </c>
      <c r="E362" s="69">
        <v>0</v>
      </c>
      <c r="F362" s="69">
        <v>-12119.820000000007</v>
      </c>
      <c r="G362" s="69">
        <v>12119.820000000007</v>
      </c>
      <c r="H362" s="69">
        <v>-12119.820000000007</v>
      </c>
      <c r="I362" s="69">
        <v>12119.820000000007</v>
      </c>
      <c r="J362" s="69">
        <v>16844.919999999984</v>
      </c>
      <c r="K362" s="69">
        <v>-40647.410000000003</v>
      </c>
      <c r="L362" s="69">
        <v>40647.410000000003</v>
      </c>
      <c r="M362" s="69">
        <v>0</v>
      </c>
      <c r="N362" s="69">
        <v>0</v>
      </c>
      <c r="O362" s="69">
        <v>0</v>
      </c>
    </row>
    <row r="363" spans="3:15" ht="12.75" hidden="1" x14ac:dyDescent="0.2">
      <c r="C363" s="24" t="s">
        <v>678</v>
      </c>
      <c r="D363" s="69">
        <v>0</v>
      </c>
      <c r="E363" s="69">
        <v>0</v>
      </c>
      <c r="F363" s="69">
        <v>0</v>
      </c>
      <c r="G363" s="69">
        <v>0</v>
      </c>
      <c r="H363" s="69">
        <v>0</v>
      </c>
      <c r="I363" s="69">
        <v>0</v>
      </c>
      <c r="J363" s="69">
        <v>0</v>
      </c>
      <c r="K363" s="69">
        <v>0</v>
      </c>
      <c r="L363" s="69">
        <v>0</v>
      </c>
      <c r="M363" s="69">
        <v>0</v>
      </c>
      <c r="N363" s="69">
        <v>0</v>
      </c>
      <c r="O363" s="69">
        <v>0</v>
      </c>
    </row>
    <row r="364" spans="3:15" ht="12.75" hidden="1" x14ac:dyDescent="0.2">
      <c r="C364" s="24" t="s">
        <v>679</v>
      </c>
      <c r="D364" s="69">
        <v>0</v>
      </c>
      <c r="E364" s="69">
        <v>0</v>
      </c>
      <c r="F364" s="69">
        <v>0</v>
      </c>
      <c r="G364" s="69">
        <v>0</v>
      </c>
      <c r="H364" s="69">
        <v>0</v>
      </c>
      <c r="I364" s="69">
        <v>0</v>
      </c>
      <c r="J364" s="69">
        <v>0</v>
      </c>
      <c r="K364" s="69">
        <v>0</v>
      </c>
      <c r="L364" s="69">
        <v>0</v>
      </c>
      <c r="M364" s="69">
        <v>0</v>
      </c>
      <c r="N364" s="69">
        <v>0</v>
      </c>
      <c r="O364" s="69">
        <v>0</v>
      </c>
    </row>
    <row r="365" spans="3:15" ht="12.75" hidden="1" x14ac:dyDescent="0.2">
      <c r="C365" s="24" t="s">
        <v>680</v>
      </c>
      <c r="D365" s="69">
        <v>0</v>
      </c>
      <c r="E365" s="69">
        <v>0</v>
      </c>
      <c r="F365" s="69">
        <v>0</v>
      </c>
      <c r="G365" s="69">
        <v>0</v>
      </c>
      <c r="H365" s="69">
        <v>0</v>
      </c>
      <c r="I365" s="69">
        <v>0</v>
      </c>
      <c r="J365" s="69">
        <v>0</v>
      </c>
      <c r="K365" s="69">
        <v>0</v>
      </c>
      <c r="L365" s="69">
        <v>0</v>
      </c>
      <c r="M365" s="69">
        <f>SUM(M351:M364)</f>
        <v>0</v>
      </c>
      <c r="N365" s="69">
        <f>SUM(N351:N364)</f>
        <v>0</v>
      </c>
      <c r="O365" s="69">
        <f>SUM(O351:O364)</f>
        <v>0</v>
      </c>
    </row>
    <row r="366" spans="3:15" ht="12.75" hidden="1" x14ac:dyDescent="0.2">
      <c r="C366" s="24" t="s">
        <v>681</v>
      </c>
      <c r="D366" s="69">
        <v>0</v>
      </c>
      <c r="E366" s="69">
        <v>0</v>
      </c>
      <c r="F366" s="69">
        <v>0</v>
      </c>
      <c r="G366" s="69">
        <v>0</v>
      </c>
      <c r="H366" s="69">
        <v>0</v>
      </c>
      <c r="I366" s="69">
        <v>0</v>
      </c>
      <c r="J366" s="69">
        <v>0</v>
      </c>
      <c r="K366" s="69">
        <v>0</v>
      </c>
      <c r="L366" s="69">
        <v>0</v>
      </c>
      <c r="M366" s="69"/>
      <c r="N366" s="69"/>
      <c r="O366" s="69"/>
    </row>
    <row r="367" spans="3:15" ht="12.75" hidden="1" x14ac:dyDescent="0.2">
      <c r="C367" s="24" t="s">
        <v>669</v>
      </c>
      <c r="D367" s="69">
        <v>0</v>
      </c>
      <c r="E367" s="69">
        <v>0</v>
      </c>
      <c r="F367" s="69">
        <v>0</v>
      </c>
      <c r="G367" s="69">
        <v>0</v>
      </c>
      <c r="H367" s="69">
        <v>0</v>
      </c>
      <c r="I367" s="69">
        <v>0</v>
      </c>
      <c r="J367" s="69">
        <v>0</v>
      </c>
      <c r="K367" s="69">
        <v>0</v>
      </c>
      <c r="L367" s="69">
        <v>0</v>
      </c>
      <c r="M367" s="69"/>
      <c r="N367" s="69"/>
      <c r="O367" s="69"/>
    </row>
    <row r="368" spans="3:15" ht="12.75" hidden="1" x14ac:dyDescent="0.2">
      <c r="C368" s="24" t="s">
        <v>682</v>
      </c>
      <c r="D368" s="69">
        <v>0</v>
      </c>
      <c r="E368" s="69">
        <v>0</v>
      </c>
      <c r="F368" s="69">
        <v>0</v>
      </c>
      <c r="G368" s="69">
        <v>0</v>
      </c>
      <c r="H368" s="69">
        <v>0</v>
      </c>
      <c r="I368" s="69">
        <v>0</v>
      </c>
      <c r="J368" s="69">
        <v>0</v>
      </c>
      <c r="K368" s="69">
        <v>0</v>
      </c>
      <c r="L368" s="69">
        <v>0</v>
      </c>
      <c r="M368" s="69"/>
      <c r="N368" s="69"/>
      <c r="O368" s="69"/>
    </row>
    <row r="369" spans="3:15" ht="12.75" hidden="1" x14ac:dyDescent="0.2">
      <c r="C369" s="24" t="s">
        <v>683</v>
      </c>
      <c r="D369" s="69">
        <v>0</v>
      </c>
      <c r="E369" s="69">
        <v>0</v>
      </c>
      <c r="F369" s="69">
        <v>0</v>
      </c>
      <c r="G369" s="69">
        <v>0</v>
      </c>
      <c r="H369" s="69">
        <v>0</v>
      </c>
      <c r="I369" s="69">
        <v>0</v>
      </c>
      <c r="J369" s="69">
        <v>0</v>
      </c>
      <c r="K369" s="69">
        <v>0</v>
      </c>
      <c r="L369" s="69">
        <v>0</v>
      </c>
      <c r="M369" s="69"/>
      <c r="N369" s="69"/>
      <c r="O369" s="69"/>
    </row>
    <row r="370" spans="3:15" ht="12.75" hidden="1" x14ac:dyDescent="0.2">
      <c r="C370" s="24" t="s">
        <v>684</v>
      </c>
      <c r="D370" s="69">
        <v>0</v>
      </c>
      <c r="E370" s="69">
        <v>0</v>
      </c>
      <c r="F370" s="69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  <c r="L370" s="69">
        <v>0</v>
      </c>
      <c r="M370" s="69"/>
      <c r="N370" s="69"/>
      <c r="O370" s="69"/>
    </row>
    <row r="371" spans="3:15" ht="12.75" hidden="1" x14ac:dyDescent="0.2">
      <c r="C371" s="90" t="s">
        <v>685</v>
      </c>
      <c r="D371" s="69">
        <v>0</v>
      </c>
      <c r="E371" s="69">
        <v>0</v>
      </c>
      <c r="F371" s="69">
        <v>0</v>
      </c>
      <c r="G371" s="69">
        <v>0</v>
      </c>
      <c r="H371" s="69">
        <v>0</v>
      </c>
      <c r="I371" s="69">
        <v>0</v>
      </c>
      <c r="J371" s="69">
        <v>0</v>
      </c>
      <c r="K371" s="69">
        <v>0</v>
      </c>
      <c r="L371" s="69">
        <v>0</v>
      </c>
      <c r="M371" s="69">
        <f>IFERROR(+M367/M369,0)</f>
        <v>0</v>
      </c>
      <c r="N371" s="69">
        <f>IFERROR(+N367/N369,0)</f>
        <v>0</v>
      </c>
      <c r="O371" s="69">
        <f>IFERROR(+O367/O369,0)</f>
        <v>0</v>
      </c>
    </row>
    <row r="372" spans="3:15" ht="12.75" hidden="1" x14ac:dyDescent="0.2">
      <c r="C372" s="90" t="s">
        <v>686</v>
      </c>
      <c r="D372" s="69">
        <v>0</v>
      </c>
      <c r="E372" s="69">
        <v>0</v>
      </c>
      <c r="F372" s="69">
        <v>0</v>
      </c>
      <c r="G372" s="69">
        <v>0</v>
      </c>
      <c r="H372" s="69">
        <v>0</v>
      </c>
      <c r="I372" s="69">
        <v>0</v>
      </c>
      <c r="J372" s="69">
        <v>0</v>
      </c>
      <c r="K372" s="69">
        <v>0</v>
      </c>
      <c r="L372" s="69">
        <v>0</v>
      </c>
      <c r="M372" s="69"/>
      <c r="N372" s="69"/>
      <c r="O372" s="69"/>
    </row>
    <row r="373" spans="3:15" ht="12.75" hidden="1" x14ac:dyDescent="0.2">
      <c r="C373" s="24" t="s">
        <v>687</v>
      </c>
      <c r="D373" s="69">
        <v>0</v>
      </c>
      <c r="E373" s="69">
        <v>0</v>
      </c>
      <c r="F373" s="69">
        <v>0</v>
      </c>
      <c r="G373" s="69">
        <v>0</v>
      </c>
      <c r="H373" s="69">
        <v>0</v>
      </c>
      <c r="I373" s="69">
        <v>0</v>
      </c>
      <c r="J373" s="69">
        <v>0</v>
      </c>
      <c r="K373" s="69">
        <v>0</v>
      </c>
      <c r="L373" s="69">
        <v>0</v>
      </c>
      <c r="M373" s="69"/>
      <c r="N373" s="69"/>
      <c r="O373" s="69"/>
    </row>
    <row r="374" spans="3:15" ht="12.75" hidden="1" x14ac:dyDescent="0.2">
      <c r="C374" s="90" t="s">
        <v>112</v>
      </c>
      <c r="D374" s="61">
        <v>0</v>
      </c>
      <c r="E374" s="61">
        <v>0</v>
      </c>
      <c r="F374" s="61">
        <v>0</v>
      </c>
      <c r="G374" s="61">
        <v>0</v>
      </c>
      <c r="H374" s="61">
        <v>0</v>
      </c>
      <c r="I374" s="61">
        <v>0</v>
      </c>
      <c r="J374" s="61">
        <v>0</v>
      </c>
      <c r="K374" s="61">
        <v>0</v>
      </c>
      <c r="L374" s="61">
        <v>0</v>
      </c>
      <c r="M374" s="61"/>
      <c r="N374" s="61"/>
      <c r="O374" s="61"/>
    </row>
    <row r="375" spans="3:15" ht="12.75" hidden="1" x14ac:dyDescent="0.2">
      <c r="C375" s="90" t="s">
        <v>688</v>
      </c>
      <c r="D375" s="61">
        <v>0</v>
      </c>
      <c r="E375" s="61">
        <v>0</v>
      </c>
      <c r="F375" s="61">
        <v>0</v>
      </c>
      <c r="G375" s="61">
        <v>0</v>
      </c>
      <c r="H375" s="61">
        <v>0</v>
      </c>
      <c r="I375" s="61">
        <v>0</v>
      </c>
      <c r="J375" s="61">
        <v>0</v>
      </c>
      <c r="K375" s="61">
        <v>0</v>
      </c>
      <c r="L375" s="61">
        <v>0</v>
      </c>
      <c r="M375" s="61"/>
      <c r="N375" s="61"/>
      <c r="O375" s="61"/>
    </row>
    <row r="376" spans="3:15" ht="12.75" hidden="1" x14ac:dyDescent="0.2">
      <c r="C376" s="90" t="s">
        <v>143</v>
      </c>
      <c r="D376" s="61">
        <v>0</v>
      </c>
      <c r="E376" s="61">
        <v>0</v>
      </c>
      <c r="F376" s="61">
        <v>0</v>
      </c>
      <c r="G376" s="61">
        <v>0</v>
      </c>
      <c r="H376" s="61">
        <v>0</v>
      </c>
      <c r="I376" s="61">
        <v>0</v>
      </c>
      <c r="J376" s="61">
        <v>0</v>
      </c>
      <c r="K376" s="61">
        <v>0</v>
      </c>
      <c r="L376" s="61">
        <v>0</v>
      </c>
      <c r="M376" s="61"/>
      <c r="N376" s="61"/>
      <c r="O376" s="61"/>
    </row>
    <row r="377" spans="3:15" ht="12.75" hidden="1" x14ac:dyDescent="0.2">
      <c r="C377" s="90" t="s">
        <v>689</v>
      </c>
      <c r="D377" s="61">
        <v>0</v>
      </c>
      <c r="E377" s="61">
        <v>0</v>
      </c>
      <c r="F377" s="61">
        <v>0</v>
      </c>
      <c r="G377" s="61">
        <v>0</v>
      </c>
      <c r="H377" s="61">
        <v>0</v>
      </c>
      <c r="I377" s="61">
        <v>0</v>
      </c>
      <c r="J377" s="61">
        <v>0</v>
      </c>
      <c r="K377" s="61">
        <v>0</v>
      </c>
      <c r="L377" s="61">
        <v>0</v>
      </c>
      <c r="M377" s="61"/>
      <c r="N377" s="61"/>
      <c r="O377" s="61"/>
    </row>
    <row r="378" spans="3:15" ht="14.25" x14ac:dyDescent="0.2">
      <c r="C378" s="57"/>
      <c r="D378" s="76">
        <f t="shared" ref="D378:L378" si="11">SUM(D350:D377)</f>
        <v>12119.820000000007</v>
      </c>
      <c r="E378" s="76">
        <f t="shared" si="11"/>
        <v>0</v>
      </c>
      <c r="F378" s="76">
        <f t="shared" si="11"/>
        <v>-12119.820000000007</v>
      </c>
      <c r="G378" s="76">
        <f t="shared" si="11"/>
        <v>12119.820000000007</v>
      </c>
      <c r="H378" s="76">
        <f t="shared" si="11"/>
        <v>-12119.820000000007</v>
      </c>
      <c r="I378" s="76">
        <f t="shared" si="11"/>
        <v>12119.820000000007</v>
      </c>
      <c r="J378" s="76">
        <f t="shared" si="11"/>
        <v>16844.919999999984</v>
      </c>
      <c r="K378" s="76">
        <f t="shared" si="11"/>
        <v>-40647.410000000003</v>
      </c>
      <c r="L378" s="76">
        <f t="shared" si="11"/>
        <v>40647.410000000003</v>
      </c>
      <c r="M378" s="76"/>
      <c r="N378" s="76"/>
      <c r="O378" s="76"/>
    </row>
    <row r="379" spans="3:15" ht="14.25" x14ac:dyDescent="0.2">
      <c r="C379" s="91"/>
      <c r="D379" s="72">
        <f t="shared" ref="D379:I379" si="12">IFERROR(+D375/D377,0)</f>
        <v>0</v>
      </c>
      <c r="E379" s="72">
        <f t="shared" si="12"/>
        <v>0</v>
      </c>
      <c r="F379" s="72">
        <f t="shared" si="12"/>
        <v>0</v>
      </c>
      <c r="G379" s="72">
        <f t="shared" si="12"/>
        <v>0</v>
      </c>
      <c r="H379" s="72">
        <f t="shared" si="12"/>
        <v>0</v>
      </c>
      <c r="I379" s="72">
        <f t="shared" si="12"/>
        <v>0</v>
      </c>
      <c r="J379" s="72"/>
      <c r="K379" s="72"/>
      <c r="L379" s="72"/>
      <c r="M379" s="72"/>
      <c r="N379" s="72"/>
      <c r="O379" s="72"/>
    </row>
    <row r="380" spans="3:15" ht="13.5" thickBot="1" x14ac:dyDescent="0.25">
      <c r="C380" s="92" t="s">
        <v>690</v>
      </c>
      <c r="D380" s="94">
        <f t="shared" ref="D380:L380" si="13">+D378+D348+D293</f>
        <v>3463430.0100000002</v>
      </c>
      <c r="E380" s="94">
        <f t="shared" si="13"/>
        <v>3687036.2999999989</v>
      </c>
      <c r="F380" s="94">
        <f t="shared" si="13"/>
        <v>3669954.2200000007</v>
      </c>
      <c r="G380" s="94">
        <f t="shared" si="13"/>
        <v>3776716.8800000004</v>
      </c>
      <c r="H380" s="94">
        <f t="shared" si="13"/>
        <v>3864430.8399999985</v>
      </c>
      <c r="I380" s="94">
        <f t="shared" si="13"/>
        <v>4433310.51</v>
      </c>
      <c r="J380" s="94">
        <f t="shared" si="13"/>
        <v>4296140.5000000019</v>
      </c>
      <c r="K380" s="94">
        <f t="shared" si="13"/>
        <v>4520850.5400000019</v>
      </c>
      <c r="L380" s="94">
        <f t="shared" si="13"/>
        <v>4715581.4799999967</v>
      </c>
      <c r="M380" s="94"/>
      <c r="N380" s="94"/>
      <c r="O380" s="94"/>
    </row>
    <row r="381" spans="3:15" ht="13.5" thickTop="1" x14ac:dyDescent="0.2">
      <c r="C381" s="53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</row>
    <row r="382" spans="3:15" ht="12.75" x14ac:dyDescent="0.2">
      <c r="C382" s="53" t="s">
        <v>632</v>
      </c>
      <c r="D382" s="95">
        <f t="shared" ref="D382:L382" si="14">D295</f>
        <v>5329358</v>
      </c>
      <c r="E382" s="95">
        <f t="shared" si="14"/>
        <v>5922011</v>
      </c>
      <c r="F382" s="95">
        <f t="shared" si="14"/>
        <v>5922011</v>
      </c>
      <c r="G382" s="95">
        <f t="shared" si="14"/>
        <v>5922011</v>
      </c>
      <c r="H382" s="95">
        <f t="shared" si="14"/>
        <v>5922011</v>
      </c>
      <c r="I382" s="95">
        <f t="shared" si="14"/>
        <v>5922011</v>
      </c>
      <c r="J382" s="95">
        <f t="shared" si="14"/>
        <v>5922011</v>
      </c>
      <c r="K382" s="95">
        <f t="shared" si="14"/>
        <v>5922011</v>
      </c>
      <c r="L382" s="95">
        <f t="shared" si="14"/>
        <v>5922011</v>
      </c>
      <c r="M382" s="95"/>
      <c r="N382" s="95"/>
      <c r="O382" s="95"/>
    </row>
    <row r="383" spans="3:15" ht="12.75" x14ac:dyDescent="0.2">
      <c r="C383" s="97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</row>
    <row r="384" spans="3:15" ht="13.5" thickBot="1" x14ac:dyDescent="0.25">
      <c r="C384" s="98" t="s">
        <v>691</v>
      </c>
      <c r="D384" s="88">
        <f t="shared" ref="D384:L384" si="15">IFERROR(+D380/D382,0)</f>
        <v>0.64987752933843068</v>
      </c>
      <c r="E384" s="88">
        <f t="shared" si="15"/>
        <v>0.62259869155933667</v>
      </c>
      <c r="F384" s="88">
        <f t="shared" si="15"/>
        <v>0.61971418492805919</v>
      </c>
      <c r="G384" s="88">
        <f t="shared" si="15"/>
        <v>0.63774229396061577</v>
      </c>
      <c r="H384" s="88">
        <f t="shared" si="15"/>
        <v>0.65255380984601319</v>
      </c>
      <c r="I384" s="88">
        <f t="shared" si="15"/>
        <v>0.74861571685699335</v>
      </c>
      <c r="J384" s="88">
        <f t="shared" si="15"/>
        <v>0.7254529753490836</v>
      </c>
      <c r="K384" s="88">
        <f t="shared" si="15"/>
        <v>0.76339786265172449</v>
      </c>
      <c r="L384" s="88">
        <f t="shared" si="15"/>
        <v>0.79628043244093882</v>
      </c>
      <c r="M384" s="88"/>
      <c r="N384" s="88"/>
      <c r="O384" s="88"/>
    </row>
    <row r="385" ht="12.75" thickTop="1" x14ac:dyDescent="0.2"/>
  </sheetData>
  <mergeCells count="5">
    <mergeCell ref="C3:O3"/>
    <mergeCell ref="C4:O4"/>
    <mergeCell ref="C5:O5"/>
    <mergeCell ref="C6:O6"/>
    <mergeCell ref="C7:O7"/>
  </mergeCells>
  <printOptions horizontalCentered="1"/>
  <pageMargins left="0.2" right="0.2" top="0.5" bottom="0.5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carvaldb</dc:creator>
  <cp:lastModifiedBy>carvaldb</cp:lastModifiedBy>
  <dcterms:created xsi:type="dcterms:W3CDTF">2022-04-19T20:05:57Z</dcterms:created>
  <dcterms:modified xsi:type="dcterms:W3CDTF">2022-04-19T20:08:38Z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03c5ce-fc09-4bf2-9c88-190af46aa25a_Enabled">
    <vt:lpwstr>true</vt:lpwstr>
  </property>
  <property fmtid="{D5CDD505-2E9C-101B-9397-08002B2CF9AE}" pid="3" name="MSIP_Label_c703c5ce-fc09-4bf2-9c88-190af46aa25a_SetDate">
    <vt:lpwstr>2022-04-19T20:08:32Z</vt:lpwstr>
  </property>
  <property fmtid="{D5CDD505-2E9C-101B-9397-08002B2CF9AE}" pid="4" name="MSIP_Label_c703c5ce-fc09-4bf2-9c88-190af46aa25a_Method">
    <vt:lpwstr>Privileged</vt:lpwstr>
  </property>
  <property fmtid="{D5CDD505-2E9C-101B-9397-08002B2CF9AE}" pid="5" name="MSIP_Label_c703c5ce-fc09-4bf2-9c88-190af46aa25a_Name">
    <vt:lpwstr>c703c5ce-fc09-4bf2-9c88-190af46aa25a</vt:lpwstr>
  </property>
  <property fmtid="{D5CDD505-2E9C-101B-9397-08002B2CF9AE}" pid="6" name="MSIP_Label_c703c5ce-fc09-4bf2-9c88-190af46aa25a_SiteId">
    <vt:lpwstr>16e7cf3f-6af4-4e76-941e-aecafb9704e9</vt:lpwstr>
  </property>
  <property fmtid="{D5CDD505-2E9C-101B-9397-08002B2CF9AE}" pid="7" name="MSIP_Label_c703c5ce-fc09-4bf2-9c88-190af46aa25a_ActionId">
    <vt:lpwstr>0d6978da-8181-40fc-b367-43c308d57cdb</vt:lpwstr>
  </property>
  <property fmtid="{D5CDD505-2E9C-101B-9397-08002B2CF9AE}" pid="8" name="MSIP_Label_c703c5ce-fc09-4bf2-9c88-190af46aa25a_ContentBits">
    <vt:lpwstr>0</vt:lpwstr>
  </property>
</Properties>
</file>